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dget\2021 Budget\"/>
    </mc:Choice>
  </mc:AlternateContent>
  <xr:revisionPtr revIDLastSave="0" documentId="13_ncr:1_{A4A1AF72-9EED-4838-80FC-AB4C1DBA87EA}" xr6:coauthVersionLast="45" xr6:coauthVersionMax="45" xr10:uidLastSave="{00000000-0000-0000-0000-000000000000}"/>
  <bookViews>
    <workbookView xWindow="-120" yWindow="-120" windowWidth="20730" windowHeight="11160" xr2:uid="{B501F927-9196-4DED-88A8-2C046D0A4774}"/>
  </bookViews>
  <sheets>
    <sheet name="Sheet1" sheetId="1" r:id="rId1"/>
  </sheets>
  <definedNames>
    <definedName name="_xlnm.Print_Area" localSheetId="0">Sheet1!$A$1:$K$396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8" i="1" l="1"/>
  <c r="G374" i="1"/>
  <c r="G368" i="1"/>
  <c r="G317" i="1"/>
  <c r="G304" i="1"/>
  <c r="G287" i="1"/>
  <c r="G213" i="1"/>
  <c r="G196" i="1"/>
  <c r="G186" i="1"/>
  <c r="G124" i="1"/>
  <c r="G120" i="1"/>
  <c r="G96" i="1"/>
  <c r="G80" i="1"/>
  <c r="G58" i="1"/>
  <c r="G41" i="1"/>
  <c r="G32" i="1"/>
  <c r="G18" i="1"/>
  <c r="G17" i="1"/>
  <c r="G19" i="1" l="1"/>
  <c r="K382" i="1"/>
  <c r="K378" i="1"/>
  <c r="K374" i="1"/>
  <c r="K323" i="1"/>
  <c r="K317" i="1"/>
  <c r="K228" i="1"/>
  <c r="K213" i="1"/>
  <c r="K196" i="1"/>
  <c r="K192" i="1"/>
  <c r="K186" i="1"/>
  <c r="K136" i="1"/>
  <c r="K130" i="1"/>
  <c r="K104" i="1"/>
  <c r="K96" i="1"/>
  <c r="K87" i="1"/>
  <c r="K70" i="1"/>
  <c r="K58" i="1"/>
  <c r="K41" i="1"/>
  <c r="K32" i="1"/>
  <c r="I80" i="1" l="1"/>
  <c r="K80" i="1"/>
  <c r="I382" i="1" l="1"/>
  <c r="G382" i="1"/>
  <c r="I378" i="1"/>
  <c r="I374" i="1"/>
  <c r="K368" i="1"/>
  <c r="I368" i="1"/>
  <c r="I323" i="1"/>
  <c r="G323" i="1"/>
  <c r="K324" i="1"/>
  <c r="I317" i="1"/>
  <c r="K304" i="1"/>
  <c r="I304" i="1"/>
  <c r="K287" i="1"/>
  <c r="I287" i="1"/>
  <c r="I228" i="1"/>
  <c r="G228" i="1"/>
  <c r="I213" i="1"/>
  <c r="I196" i="1"/>
  <c r="I192" i="1"/>
  <c r="G192" i="1"/>
  <c r="I186" i="1"/>
  <c r="K148" i="1"/>
  <c r="I148" i="1"/>
  <c r="G148" i="1"/>
  <c r="K144" i="1"/>
  <c r="I144" i="1"/>
  <c r="G144" i="1"/>
  <c r="K140" i="1"/>
  <c r="I140" i="1"/>
  <c r="G140" i="1"/>
  <c r="I136" i="1"/>
  <c r="G136" i="1"/>
  <c r="I130" i="1"/>
  <c r="G130" i="1"/>
  <c r="K124" i="1"/>
  <c r="I124" i="1"/>
  <c r="K120" i="1"/>
  <c r="I120" i="1"/>
  <c r="I111" i="1"/>
  <c r="I104" i="1"/>
  <c r="G104" i="1"/>
  <c r="I96" i="1"/>
  <c r="I87" i="1"/>
  <c r="G87" i="1"/>
  <c r="I70" i="1"/>
  <c r="G70" i="1"/>
  <c r="I58" i="1"/>
  <c r="I41" i="1"/>
  <c r="I32" i="1"/>
  <c r="K18" i="1"/>
  <c r="I18" i="1"/>
  <c r="K17" i="1"/>
  <c r="I17" i="1"/>
  <c r="K19" i="1" l="1"/>
  <c r="G324" i="1"/>
  <c r="G385" i="1"/>
  <c r="G388" i="1" s="1"/>
  <c r="I19" i="1"/>
  <c r="I324" i="1"/>
  <c r="I385" i="1"/>
  <c r="I388" i="1" s="1"/>
  <c r="K385" i="1"/>
  <c r="K388" i="1" s="1"/>
  <c r="G149" i="1"/>
  <c r="G150" i="1" s="1"/>
  <c r="K149" i="1"/>
  <c r="K150" i="1" s="1"/>
  <c r="I229" i="1"/>
  <c r="G229" i="1"/>
  <c r="K229" i="1"/>
  <c r="K386" i="1" s="1"/>
  <c r="I149" i="1"/>
  <c r="I150" i="1" s="1"/>
  <c r="I386" i="1" l="1"/>
  <c r="I389" i="1" s="1"/>
  <c r="G386" i="1"/>
  <c r="G387" i="1" s="1"/>
  <c r="K387" i="1"/>
  <c r="K389" i="1"/>
  <c r="G389" i="1" l="1"/>
  <c r="I387" i="1"/>
</calcChain>
</file>

<file path=xl/sharedStrings.xml><?xml version="1.0" encoding="utf-8"?>
<sst xmlns="http://schemas.openxmlformats.org/spreadsheetml/2006/main" count="358" uniqueCount="356">
  <si>
    <t>Budget</t>
  </si>
  <si>
    <t>Final</t>
  </si>
  <si>
    <t>Estimates</t>
  </si>
  <si>
    <t>REVENUES</t>
  </si>
  <si>
    <t>301.000 · Real Estate Taxes</t>
  </si>
  <si>
    <t>301.100 · Real Estate Tax - CY</t>
  </si>
  <si>
    <t>301.101 · Real Estate tax-Debt Service</t>
  </si>
  <si>
    <t>301.200 · Real Estate Tax - PY</t>
  </si>
  <si>
    <t>301.201 · Real Estate Tax Debt Svc -PY</t>
  </si>
  <si>
    <t>301.300 · Real Estate Tax - Delinquent</t>
  </si>
  <si>
    <t>301.301 · Real Estate Tax Debt Svc- Delnq</t>
  </si>
  <si>
    <t>Total 301.000 · Real Estate Taxes</t>
  </si>
  <si>
    <t>310.000 · Local Enabling Taxes</t>
  </si>
  <si>
    <t>310.010 · Per Capita Tax - CY</t>
  </si>
  <si>
    <t>310.030 · Per Capita Tax Delinquent</t>
  </si>
  <si>
    <t>310.100 · Real Estate Transfer Tax</t>
  </si>
  <si>
    <t>310.210 · EIT - CY</t>
  </si>
  <si>
    <t>310.230 · EIT - Delinquent</t>
  </si>
  <si>
    <t>310.360 · Business Privilege/Mercantile Tax</t>
  </si>
  <si>
    <t>310.410 · Resident Occupation Tax - CY</t>
  </si>
  <si>
    <t>310.430 · Occupational Tax Delinquent</t>
  </si>
  <si>
    <t>310.510 · Local Services Tax - CY</t>
  </si>
  <si>
    <t>310.700 · Mechanical Device Tax</t>
  </si>
  <si>
    <t>Total 310.000 · Local Enabling Taxes</t>
  </si>
  <si>
    <t>321.000 · Business License &amp; Permit</t>
  </si>
  <si>
    <t>321.400 · Mercantile License</t>
  </si>
  <si>
    <t>321.410 · Landlord License</t>
  </si>
  <si>
    <t>321.420 · Landlord License Late Fee</t>
  </si>
  <si>
    <t>321.450 · Business Privilege License</t>
  </si>
  <si>
    <t>321.800 · Comcast- Franchise Fee</t>
  </si>
  <si>
    <t>321.000 · Business License &amp; Permit - Other</t>
  </si>
  <si>
    <t>Total 321.000 · Business License &amp; Permit</t>
  </si>
  <si>
    <t>322.000 · Non-Business Licenses &amp; Permits</t>
  </si>
  <si>
    <t>322.260 · Demo Fee</t>
  </si>
  <si>
    <t>322.310 · Side Walk permit</t>
  </si>
  <si>
    <t>322.315 · Sign Permit</t>
  </si>
  <si>
    <t>322.400 · Lien Letter Fees</t>
  </si>
  <si>
    <t>322.500 · Street Opening Permit</t>
  </si>
  <si>
    <t>322.600 · Pool (Swimming) Permits</t>
  </si>
  <si>
    <t>322.700 · Solicitation Permit</t>
  </si>
  <si>
    <t>322.800 · Fence Permits</t>
  </si>
  <si>
    <t>322.000 · MDIA/DCED Fees</t>
  </si>
  <si>
    <t>361.340 · Zoning &amp; Condition Hearing Fees</t>
  </si>
  <si>
    <t>361.310 · Zone &amp; Subdiv Fees - Other</t>
  </si>
  <si>
    <t>362.410 · Building Permit</t>
  </si>
  <si>
    <t>362.470 · Occupancy Permit</t>
  </si>
  <si>
    <t>Total Non-Business Licenses &amp; Permits</t>
  </si>
  <si>
    <t>331.000 · Fines &amp; Forfeitures</t>
  </si>
  <si>
    <t>331.110 · Motor Vehicle Code Violation</t>
  </si>
  <si>
    <t>331.120 · Ordinance Violations</t>
  </si>
  <si>
    <t>331.130 · State Police Fines</t>
  </si>
  <si>
    <t>331.140 · Parking Violations</t>
  </si>
  <si>
    <t>331.141 · Parking tickets</t>
  </si>
  <si>
    <t>331.142 · Crimes code violations</t>
  </si>
  <si>
    <t>331.150 · Overweight Trucks</t>
  </si>
  <si>
    <t>331.160 · DUI Fines</t>
  </si>
  <si>
    <t>331.170 · Restitution</t>
  </si>
  <si>
    <t>Total 331.000 · Fines &amp; Forfeitures</t>
  </si>
  <si>
    <t>341.000 · Interest Earnings</t>
  </si>
  <si>
    <t>341.015 · Fire Services Fund Interest</t>
  </si>
  <si>
    <t>341.030 · Highway Aid Interest</t>
  </si>
  <si>
    <t>Total 341.000 · Interest Earnings</t>
  </si>
  <si>
    <t>342.000 · Rents &amp; Royalties</t>
  </si>
  <si>
    <t>342.115 · Wharf Rental</t>
  </si>
  <si>
    <t>342.200 · Rent of Boro rooms</t>
  </si>
  <si>
    <t>342.500 · Royalty Nat. Resource</t>
  </si>
  <si>
    <t>342.530 · Cell Tower Rental</t>
  </si>
  <si>
    <t>Total 342.000 · Rents &amp; Royalties</t>
  </si>
  <si>
    <t>355.000 · State Shared Revenues</t>
  </si>
  <si>
    <t>355.010 · PURTA</t>
  </si>
  <si>
    <t>355.020 · Liquid Fuels from State</t>
  </si>
  <si>
    <t>355.040 · Liquor License</t>
  </si>
  <si>
    <t>355.050 · State Pension Aid</t>
  </si>
  <si>
    <t>355.070 · Foreign Fire Ins.</t>
  </si>
  <si>
    <t>355.090 · Act 13</t>
  </si>
  <si>
    <t>355.095 - Act 44</t>
  </si>
  <si>
    <t>Total 355.000 · State Shared Revenues</t>
  </si>
  <si>
    <t>358.000 · Local Shared Services</t>
  </si>
  <si>
    <t>358.400 · Crossing Guard Reimbursement</t>
  </si>
  <si>
    <t>358.500 · Hsg Auth Pymt in Lieu of Taxes</t>
  </si>
  <si>
    <t>358.600 · Roch Swr Auth-FT worker</t>
  </si>
  <si>
    <t>358.615 · Roch Swr Auth-PT workers</t>
  </si>
  <si>
    <t>358.700 · Roch Swr Auth-Manager</t>
  </si>
  <si>
    <t>Total 358.000 · Local Shared Services</t>
  </si>
  <si>
    <t>361.800 · Reimbursed Expenses</t>
  </si>
  <si>
    <t>361.802 · Insurance claims reimbursements</t>
  </si>
  <si>
    <t>361.803 · Reimbursed cell phone</t>
  </si>
  <si>
    <t>361.804 · Reimbursed fax line</t>
  </si>
  <si>
    <t>361.800 · Reimbursed Expenses - Other</t>
  </si>
  <si>
    <t>Total 361.800 · Reimbursed Expenses</t>
  </si>
  <si>
    <t>362.100 · Special Police Services</t>
  </si>
  <si>
    <t>362.101 · East Roch. Contracted Police Ser.</t>
  </si>
  <si>
    <t>362.102 · E. Roch Court/ Hearing Cost</t>
  </si>
  <si>
    <t>362.110 · Photo Copy $</t>
  </si>
  <si>
    <t>362.170 · Housing Detail</t>
  </si>
  <si>
    <t>362.181 · Click it or Ticket</t>
  </si>
  <si>
    <t>Total 362.100 · Special Police Services</t>
  </si>
  <si>
    <t>363.000 · Highways &amp; Streets</t>
  </si>
  <si>
    <t>363.511 · PennDOT Winter Agreement</t>
  </si>
  <si>
    <t>Total 363.000 · Highways &amp; Streets</t>
  </si>
  <si>
    <t>364.000 · Sanitation</t>
  </si>
  <si>
    <t>364.100 · Garbage - CY</t>
  </si>
  <si>
    <t>364.110 · Garbage - PY</t>
  </si>
  <si>
    <t>364.120 · Garbage - Fin Charge</t>
  </si>
  <si>
    <t>Total 364.000 · Sanitation</t>
  </si>
  <si>
    <t>390.000 · Misc. Services Income</t>
  </si>
  <si>
    <t>390.200 · Other Claims non-revenue</t>
  </si>
  <si>
    <t>390.000 · Misc. Services Income - Other</t>
  </si>
  <si>
    <t>Total 390.000 · Misc. Services Income</t>
  </si>
  <si>
    <t>393.000 · Proceeds Long/Short term Debt</t>
  </si>
  <si>
    <t>393.101 · General short term debt TAN</t>
  </si>
  <si>
    <t>Total 393.000 · Proceeds Long/Short term Debt</t>
  </si>
  <si>
    <t>395.000 · Refunds and Reimbursements</t>
  </si>
  <si>
    <t>395.200 · Refunds of current year expense</t>
  </si>
  <si>
    <t>Total 395.000 · Refunds and Reimbursements</t>
  </si>
  <si>
    <t>TOTAL REVENUES - Debt Service Budget</t>
  </si>
  <si>
    <t>TOTAL REVENUES - General Operating Budget</t>
  </si>
  <si>
    <t>EXPENSES</t>
  </si>
  <si>
    <t>400.000 · Administration</t>
  </si>
  <si>
    <t>400.105 · Councilman Salaries</t>
  </si>
  <si>
    <t>400.341 · Advertising-Ordinance &amp; Meeting</t>
  </si>
  <si>
    <t>400.343 · Printing and Binding</t>
  </si>
  <si>
    <t>400.352 · Public Officials Insurance</t>
  </si>
  <si>
    <t>400.353 · Treasurer Bonding</t>
  </si>
  <si>
    <t>400.420 · Dues, Subscriptions, Membership</t>
  </si>
  <si>
    <t>401.105 · Mayor's Salary</t>
  </si>
  <si>
    <t>401.110 · Manager's Salary</t>
  </si>
  <si>
    <t>402.312 · Accounting &amp; Auditing Service</t>
  </si>
  <si>
    <t>402.400 · Payroll Processing Fees</t>
  </si>
  <si>
    <t>403.105 · Tax Collector Commission</t>
  </si>
  <si>
    <t>403.201 · SS/Med</t>
  </si>
  <si>
    <t>403.210 · Office Supplies</t>
  </si>
  <si>
    <t>403.215 · Tax Postage</t>
  </si>
  <si>
    <t>403.310 · Berkheimer Commission</t>
  </si>
  <si>
    <t>403.353 · Tax Collector Bonding</t>
  </si>
  <si>
    <t>404.310 · Solicitor Fees</t>
  </si>
  <si>
    <t>405.112 · Borough Secretary Wages</t>
  </si>
  <si>
    <t>405.180 · Admin. Overtime Pay</t>
  </si>
  <si>
    <t>405.190 · Life &amp; Accident Insurance</t>
  </si>
  <si>
    <t>405.196 · Health Insurance</t>
  </si>
  <si>
    <t>405.199 · Dental Insurance</t>
  </si>
  <si>
    <t>405.200 · Vision</t>
  </si>
  <si>
    <t>405.201 · SS/Med</t>
  </si>
  <si>
    <t>405.202 · Unemployment comp</t>
  </si>
  <si>
    <t>405.203 · PMRS - Pension</t>
  </si>
  <si>
    <t>405.210 · Office Supplies</t>
  </si>
  <si>
    <t>405.215 · Postage</t>
  </si>
  <si>
    <t>405.325 · Internet Fees</t>
  </si>
  <si>
    <t>405.354 · Workers Comp Ins</t>
  </si>
  <si>
    <t>407.210 · Software</t>
  </si>
  <si>
    <t>407.250 · Repair &amp; Maintenance Supplies</t>
  </si>
  <si>
    <t>407.384 · Office Copier</t>
  </si>
  <si>
    <t>Total Administration</t>
  </si>
  <si>
    <t>413.115 · Code Enforcement Officer's Sal</t>
  </si>
  <si>
    <t>413.118 · Inspector</t>
  </si>
  <si>
    <t>413.460 · Training</t>
  </si>
  <si>
    <t>414.000 · Planning &amp; Zoning</t>
  </si>
  <si>
    <t>Total Planning/Zoning/Code</t>
  </si>
  <si>
    <t>408.000 · Engineering</t>
  </si>
  <si>
    <t>408.310 · Engineer Fees</t>
  </si>
  <si>
    <t>Total Engineering</t>
  </si>
  <si>
    <t>409.000 · Buildings &amp; Property</t>
  </si>
  <si>
    <t>409.220 · Operating Supplies</t>
  </si>
  <si>
    <t>409.250 · Repair &amp; Maintenance</t>
  </si>
  <si>
    <t>409.317 · Janitor Cleaning Service</t>
  </si>
  <si>
    <t>409.351 · Property Insurance</t>
  </si>
  <si>
    <t>409.361 · Electricity</t>
  </si>
  <si>
    <t>409.362 · Gas</t>
  </si>
  <si>
    <t>409.364 · Sewer</t>
  </si>
  <si>
    <t>409.366 · Water Fees</t>
  </si>
  <si>
    <t>409.381 · Phone System</t>
  </si>
  <si>
    <t>409.451 · Leaf Pest Control</t>
  </si>
  <si>
    <t>409.452 · Elevator Maint. Service</t>
  </si>
  <si>
    <t>409.454 · Brobeck Security Services</t>
  </si>
  <si>
    <t>409.456 · Emergency Generator Services</t>
  </si>
  <si>
    <t>Total Buildings &amp; Property</t>
  </si>
  <si>
    <t>456.000 · Library</t>
  </si>
  <si>
    <t>456.321 · Library Phone</t>
  </si>
  <si>
    <t>456.361 · Electricity</t>
  </si>
  <si>
    <t>456.362 · Gas</t>
  </si>
  <si>
    <t>456.364 · Sewer</t>
  </si>
  <si>
    <t>456.366 · Water</t>
  </si>
  <si>
    <t>456.370 · Repair &amp; Maintenance</t>
  </si>
  <si>
    <t>456.500 · Contribution</t>
  </si>
  <si>
    <t>Total Library</t>
  </si>
  <si>
    <t>TOTAL GENERAL GOVERNMENT</t>
  </si>
  <si>
    <t>Police Department</t>
  </si>
  <si>
    <t>410.183 · Chief's Longevity Pay</t>
  </si>
  <si>
    <t>410.121 · Police Chief's Salary</t>
  </si>
  <si>
    <t>410.178 · Sargent Longevity</t>
  </si>
  <si>
    <t>410.181 · Sargent Overtime</t>
  </si>
  <si>
    <t>410.122 · Sargent Wages</t>
  </si>
  <si>
    <t>410.133 · Patrolman Holiday Pay</t>
  </si>
  <si>
    <t>410.123 · Patrolman Salaries</t>
  </si>
  <si>
    <t>410.179 · Patrolman Longevity Pay</t>
  </si>
  <si>
    <t>410.180 · Police Overtime Pay</t>
  </si>
  <si>
    <t>410.182 · Court &amp; Hearing Pay</t>
  </si>
  <si>
    <t>410.124 · P.T. Patrolman Salaries</t>
  </si>
  <si>
    <t>410.184 · Police Secretary Overtime</t>
  </si>
  <si>
    <t>410.127 · Police Secretary Longevity</t>
  </si>
  <si>
    <t>410.126 · Police Clerk Part time</t>
  </si>
  <si>
    <t>410.128 · Uniforms part-time</t>
  </si>
  <si>
    <t>410.135 · Shift Differential</t>
  </si>
  <si>
    <t>410.186 · Housing Detail</t>
  </si>
  <si>
    <t>410.190 · Life &amp; Accident Insurance</t>
  </si>
  <si>
    <t>410.191 · Uniform Allowance</t>
  </si>
  <si>
    <t>410.192 · Health Insurance</t>
  </si>
  <si>
    <t>410.196 · PMRS- Employer</t>
  </si>
  <si>
    <t>410.197 · Police Pension Employer</t>
  </si>
  <si>
    <t>410.199 · Dental Insurance</t>
  </si>
  <si>
    <t>410.201 · SS/Med</t>
  </si>
  <si>
    <t>410.202 · Unemployment comp</t>
  </si>
  <si>
    <t>410.203 · Vision</t>
  </si>
  <si>
    <t>410.210 · Office Supplies</t>
  </si>
  <si>
    <t>410.215 · Postage</t>
  </si>
  <si>
    <t>410.216 · Police Software</t>
  </si>
  <si>
    <t>410.220 · Operating Supplies</t>
  </si>
  <si>
    <t>410.231 · Vehicle Fuel</t>
  </si>
  <si>
    <t>410.242 · Guns &amp; Ammunition</t>
  </si>
  <si>
    <t>410.250 · Vehicle Repair &amp; Maintenance</t>
  </si>
  <si>
    <t>410.251 · Pol Veh Tire &amp; Batts</t>
  </si>
  <si>
    <t>410.260 · Purchase Minor Equipment</t>
  </si>
  <si>
    <t>410.261 · Speedcheck Calibrations</t>
  </si>
  <si>
    <t>410.321 · Police Telephone</t>
  </si>
  <si>
    <t>410.325 · INTERNET/CABLE SERVICE</t>
  </si>
  <si>
    <t>410.327 · Radio Repairs &amp; Maintenance</t>
  </si>
  <si>
    <t>410.331 · Travel, Education &amp; Meals</t>
  </si>
  <si>
    <t>410.352 · Police Professional Liability</t>
  </si>
  <si>
    <t>410.353 · Police Vehicle Insurance</t>
  </si>
  <si>
    <t>410.361 · Truck Scale House Electricity</t>
  </si>
  <si>
    <t>418.374 · Weigh Scale Repair &amp; Maint.</t>
  </si>
  <si>
    <t>410.451 · Brobeck - Police Security</t>
  </si>
  <si>
    <t>410.452 · Copier Maintenance - Police</t>
  </si>
  <si>
    <t>419.120 · Crossing Guards Wages</t>
  </si>
  <si>
    <t>419.191 · Crossing Guards Uniforms</t>
  </si>
  <si>
    <t>419.201 · SS/Med</t>
  </si>
  <si>
    <t>419.202 · Unemployment comp</t>
  </si>
  <si>
    <t>419.354 · Workers Comp</t>
  </si>
  <si>
    <t>TOTAL POLICE DEPARTMENT</t>
  </si>
  <si>
    <t>Fire Department</t>
  </si>
  <si>
    <t>411.231 · Vehicle Fuel</t>
  </si>
  <si>
    <t>411.250 · Vehicle Repair &amp; Maintenance</t>
  </si>
  <si>
    <t>411.321 · Fire Dept Phone</t>
  </si>
  <si>
    <t>411.352 · Fire Equipment Insurance</t>
  </si>
  <si>
    <t>411.353 · Fire Vehicle Insurance</t>
  </si>
  <si>
    <t>411.354 · Workers Comp</t>
  </si>
  <si>
    <t>411.361 · Electricity</t>
  </si>
  <si>
    <t>411.362 · Natural Gas</t>
  </si>
  <si>
    <t>411.363 · Hydrant Rental</t>
  </si>
  <si>
    <t>411.364 · Sewage</t>
  </si>
  <si>
    <t>411.366 · Water</t>
  </si>
  <si>
    <t>411.400 - Fire Truck Capital Fund</t>
  </si>
  <si>
    <t>TOTAL FIRE DEPARTMENT</t>
  </si>
  <si>
    <t>Health &amp; Sanitation</t>
  </si>
  <si>
    <t>427.115 · Clerk - Part-time</t>
  </si>
  <si>
    <t>427.195 · Workers Comp</t>
  </si>
  <si>
    <t>427.201 · SS/Med</t>
  </si>
  <si>
    <t>427.202 · Unemployment comp</t>
  </si>
  <si>
    <t>427.210 · Garbage Bill Printing</t>
  </si>
  <si>
    <t>427.215 · Garbage Postage</t>
  </si>
  <si>
    <t>427.450 · Contracted Services</t>
  </si>
  <si>
    <t>427.490 · Garbage - Refund/NSF checks</t>
  </si>
  <si>
    <t>Total Garbage Collection</t>
  </si>
  <si>
    <t>429.101 · Roch Swr Auth-FT Workers</t>
  </si>
  <si>
    <t>429.102 · Roch Swr Auth-PT Workers</t>
  </si>
  <si>
    <t>429.310 · Roch Swr Auth-Supervisor</t>
  </si>
  <si>
    <t>429.350 · Reimbursable Expenses</t>
  </si>
  <si>
    <t>Total Sanitation Expenses</t>
  </si>
  <si>
    <t>TOTAL HEALTH &amp; SANITATION</t>
  </si>
  <si>
    <t>Public Works Department</t>
  </si>
  <si>
    <t>430.181 · Employee Longevity</t>
  </si>
  <si>
    <t>430.112 · Employee Salaries</t>
  </si>
  <si>
    <t>430.113 · Employee Overtime</t>
  </si>
  <si>
    <t>430.115 · Part Time Worker</t>
  </si>
  <si>
    <t>430.190 · Life &amp; Accident Insurance</t>
  </si>
  <si>
    <t>430.191 · Uniforms</t>
  </si>
  <si>
    <t>430.196 · Health Insurance</t>
  </si>
  <si>
    <t>430.197 · PMRS - Pension</t>
  </si>
  <si>
    <t>430.199 · Dental Insurance</t>
  </si>
  <si>
    <t>430.200 · Vision</t>
  </si>
  <si>
    <t>430.201 · SS/Med</t>
  </si>
  <si>
    <t>430.202 · Unemployment comp</t>
  </si>
  <si>
    <t>430.231 · Vehicle Fuel</t>
  </si>
  <si>
    <t>430.241 · Traffic Control Signage</t>
  </si>
  <si>
    <t>430.245 · Highway Materials</t>
  </si>
  <si>
    <t>430.2451 - Signs</t>
  </si>
  <si>
    <t>430.246 · Supplies</t>
  </si>
  <si>
    <t>430.250 · Vehicle Repair &amp; Maintenance</t>
  </si>
  <si>
    <t>430.251 · Tires &amp; Batteries</t>
  </si>
  <si>
    <t>430.260 · Minor Equipment Repairs</t>
  </si>
  <si>
    <t>430.310 · PA One Calls</t>
  </si>
  <si>
    <t>430.321 · Telephone</t>
  </si>
  <si>
    <t>430.352 · Public Works Insurance</t>
  </si>
  <si>
    <t>430.353 · Road Vehicle Insurance</t>
  </si>
  <si>
    <t>430.354 · Workers Comp</t>
  </si>
  <si>
    <t>430.361 · Electricity</t>
  </si>
  <si>
    <t>430.363 · Water</t>
  </si>
  <si>
    <t>430.364 · Sewer</t>
  </si>
  <si>
    <t>430.460 · Training</t>
  </si>
  <si>
    <t>430.740 · Machinery &amp; Equipment Purchases</t>
  </si>
  <si>
    <t>433.353 · Traffic Control Insurance</t>
  </si>
  <si>
    <t>433.361 · Electricity - Traffic Lights</t>
  </si>
  <si>
    <t>433.375 · Signal Repairs</t>
  </si>
  <si>
    <t>433.376 · Signal Maint. Agreement</t>
  </si>
  <si>
    <t>434.361 · Electricity - Street Lights</t>
  </si>
  <si>
    <t>451.361 · Stage Electric</t>
  </si>
  <si>
    <t>452.240 · Activities Supplies</t>
  </si>
  <si>
    <t>452.250 · Repair &amp; Maintenance Supplies</t>
  </si>
  <si>
    <t>452.361 · Electricity - Parks &amp; Ball Field</t>
  </si>
  <si>
    <t>452.366 · Water</t>
  </si>
  <si>
    <t>452.450 · Contracted Services</t>
  </si>
  <si>
    <t>TOTAL PUBLIC WORKS</t>
  </si>
  <si>
    <t>Debt Service</t>
  </si>
  <si>
    <t>471.100 · Debt Principal Payments-Bonds</t>
  </si>
  <si>
    <t>471.310 · Debt Pymt -Dump Truck</t>
  </si>
  <si>
    <t>471.315 · Debt Pymt - Police Car</t>
  </si>
  <si>
    <t>Total 471.000 · Debt Principal</t>
  </si>
  <si>
    <t>472.000 · Debt Interest</t>
  </si>
  <si>
    <t>472.101 · Debt Interest Pymt - Bonds</t>
  </si>
  <si>
    <t>Total 472.000 · Debt Interest</t>
  </si>
  <si>
    <t>486.000 · Bond Insurance</t>
  </si>
  <si>
    <t>486.400 · Bond Insurance</t>
  </si>
  <si>
    <t>Total Bond Insurance</t>
  </si>
  <si>
    <t>Total Expense - Debt Service Budget</t>
  </si>
  <si>
    <t>Total Expense - General Operating Budget</t>
  </si>
  <si>
    <t>SURPLUS/DEFICIT: DEBT SERVICE  BUDGET</t>
  </si>
  <si>
    <t>SURPLUS/DEFICIT: GENERAL OPERATING BUDGET</t>
  </si>
  <si>
    <t>ROCHESTER BOROUGH</t>
  </si>
  <si>
    <t>410.125 · Police Secretary Salary</t>
  </si>
  <si>
    <r>
      <t xml:space="preserve">341.010 </t>
    </r>
    <r>
      <rPr>
        <b/>
        <sz val="12"/>
        <color rgb="FF000000"/>
        <rFont val="Calibri"/>
        <family val="2"/>
      </rPr>
      <t>·</t>
    </r>
    <r>
      <rPr>
        <b/>
        <sz val="12"/>
        <color rgb="FF000000"/>
        <rFont val="Times New Roman"/>
        <family val="1"/>
      </rPr>
      <t xml:space="preserve"> General Fund Interest</t>
    </r>
  </si>
  <si>
    <r>
      <t xml:space="preserve">341.012 </t>
    </r>
    <r>
      <rPr>
        <b/>
        <sz val="12"/>
        <color rgb="FF000000"/>
        <rFont val="Calibri"/>
        <family val="2"/>
      </rPr>
      <t>·</t>
    </r>
    <r>
      <rPr>
        <b/>
        <sz val="12"/>
        <color rgb="FF000000"/>
        <rFont val="Times New Roman"/>
        <family val="1"/>
      </rPr>
      <t xml:space="preserve"> Debt Serv Fund Interest</t>
    </r>
  </si>
  <si>
    <r>
      <t xml:space="preserve">341.050 </t>
    </r>
    <r>
      <rPr>
        <b/>
        <sz val="12"/>
        <color rgb="FF000000"/>
        <rFont val="Calibri"/>
        <family val="2"/>
      </rPr>
      <t>·</t>
    </r>
    <r>
      <rPr>
        <b/>
        <sz val="12"/>
        <color rgb="FF000000"/>
        <rFont val="Times New Roman"/>
        <family val="1"/>
      </rPr>
      <t xml:space="preserve"> Garbage Fund Interest</t>
    </r>
  </si>
  <si>
    <t>341.060 · Payroll Fund Interest</t>
  </si>
  <si>
    <t>341.109 · War Memorial Fund Interest</t>
  </si>
  <si>
    <t xml:space="preserve"> </t>
  </si>
  <si>
    <t>· Tree work: along the Beaver &amp; Ohio Rivers</t>
  </si>
  <si>
    <t>· Municipal Building - front steps</t>
  </si>
  <si>
    <t>367.300 · Donations - War Memorial Pk Proj</t>
  </si>
  <si>
    <t>2019</t>
  </si>
  <si>
    <t>410.136 · Special/Traffic Detail Expense</t>
  </si>
  <si>
    <t>410.188 · Click it ir Ticket Details</t>
  </si>
  <si>
    <t>409.730 · Building/Property Improvements</t>
  </si>
  <si>
    <t>362.180 · Special/Traffic Detail</t>
  </si>
  <si>
    <r>
      <t xml:space="preserve">410.354 </t>
    </r>
    <r>
      <rPr>
        <b/>
        <sz val="12"/>
        <color rgb="FF000000"/>
        <rFont val="Calibri"/>
        <family val="2"/>
      </rPr>
      <t>·</t>
    </r>
    <r>
      <rPr>
        <b/>
        <sz val="12"/>
        <color rgb="FF000000"/>
        <rFont val="Times New Roman"/>
        <family val="1"/>
      </rPr>
      <t xml:space="preserve"> Workers Comp</t>
    </r>
  </si>
  <si>
    <t>411.260 · Purchase Minor Equipment</t>
  </si>
  <si>
    <t>· Municipal Building - windows</t>
  </si>
  <si>
    <r>
      <rPr>
        <sz val="11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Alley/Road work</t>
    </r>
  </si>
  <si>
    <r>
      <rPr>
        <b/>
        <sz val="12"/>
        <color rgb="FF7030A0"/>
        <rFont val="Times New Roman"/>
        <family val="1"/>
      </rPr>
      <t>2021</t>
    </r>
    <r>
      <rPr>
        <sz val="12"/>
        <color theme="1"/>
        <rFont val="Times New Roman"/>
        <family val="1"/>
      </rPr>
      <t xml:space="preserve"> G. P. - 29 mills</t>
    </r>
  </si>
  <si>
    <r>
      <rPr>
        <b/>
        <sz val="12"/>
        <color rgb="FF7030A0"/>
        <rFont val="Times New Roman"/>
        <family val="1"/>
      </rPr>
      <t>2021</t>
    </r>
    <r>
      <rPr>
        <sz val="12"/>
        <color rgb="FF000000"/>
        <rFont val="Times New Roman"/>
        <family val="1"/>
      </rPr>
      <t xml:space="preserve"> D. S. - 5.5 mills</t>
    </r>
  </si>
  <si>
    <r>
      <rPr>
        <b/>
        <sz val="12"/>
        <color theme="9" tint="-0.249977111117893"/>
        <rFont val="Times New Roman"/>
        <family val="1"/>
      </rPr>
      <t>TOTAL MILLAGE -</t>
    </r>
    <r>
      <rPr>
        <b/>
        <sz val="12"/>
        <color theme="6" tint="-0.249977111117893"/>
        <rFont val="Times New Roman"/>
        <family val="1"/>
      </rPr>
      <t xml:space="preserve"> </t>
    </r>
    <r>
      <rPr>
        <b/>
        <sz val="12"/>
        <color rgb="FF7030A0"/>
        <rFont val="Times New Roman"/>
        <family val="1"/>
      </rPr>
      <t>2021</t>
    </r>
    <r>
      <rPr>
        <b/>
        <sz val="12"/>
        <color theme="6" tint="-0.249977111117893"/>
        <rFont val="Times New Roman"/>
        <family val="1"/>
      </rPr>
      <t xml:space="preserve"> </t>
    </r>
    <r>
      <rPr>
        <b/>
        <sz val="12"/>
        <color theme="9" tint="-0.249977111117893"/>
        <rFont val="Times New Roman"/>
        <family val="1"/>
      </rPr>
      <t>= 34.5</t>
    </r>
  </si>
  <si>
    <t>411.163 · Relief Association Funds</t>
  </si>
  <si>
    <t>CAPITAL PROJECTS - FOR POSSIBLE COMPLETION IN 2021</t>
  </si>
  <si>
    <t>4999 · Transfer from Capital Reserves</t>
  </si>
  <si>
    <t>2021 BUDGET</t>
  </si>
  <si>
    <t>· Municipal Building - parking areas on Ohio Avenue</t>
  </si>
  <si>
    <t>Approved 12/21/2020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</si>
</sst>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0;\-#,##0.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70C0"/>
      <name val="Times New Roman"/>
      <family val="1"/>
    </font>
    <font>
      <sz val="14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name val="Times New Roman"/>
      <family val="1"/>
    </font>
    <font>
      <b/>
      <sz val="12"/>
      <color theme="4"/>
      <name val="Times New Roman"/>
      <family val="1"/>
    </font>
    <font>
      <sz val="12"/>
      <color theme="4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000000"/>
      <name val="Calibri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6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7030A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41" fontId="1" fillId="0" borderId="0" xfId="0" applyNumberFormat="1" applyFont="1"/>
    <xf numFmtId="41" fontId="4" fillId="0" borderId="0" xfId="0" applyNumberFormat="1" applyFont="1"/>
    <xf numFmtId="49" fontId="9" fillId="0" borderId="0" xfId="0" applyNumberFormat="1" applyFont="1"/>
    <xf numFmtId="41" fontId="10" fillId="0" borderId="0" xfId="0" applyNumberFormat="1" applyFont="1"/>
    <xf numFmtId="41" fontId="9" fillId="0" borderId="0" xfId="0" applyNumberFormat="1" applyFont="1"/>
    <xf numFmtId="41" fontId="10" fillId="0" borderId="1" xfId="0" applyNumberFormat="1" applyFont="1" applyBorder="1"/>
    <xf numFmtId="41" fontId="1" fillId="0" borderId="1" xfId="0" applyNumberFormat="1" applyFont="1" applyBorder="1"/>
    <xf numFmtId="41" fontId="1" fillId="0" borderId="0" xfId="0" applyNumberFormat="1" applyFont="1" applyBorder="1"/>
    <xf numFmtId="41" fontId="4" fillId="0" borderId="1" xfId="0" applyNumberFormat="1" applyFont="1" applyBorder="1"/>
    <xf numFmtId="41" fontId="9" fillId="0" borderId="1" xfId="0" applyNumberFormat="1" applyFont="1" applyBorder="1"/>
    <xf numFmtId="49" fontId="3" fillId="0" borderId="0" xfId="0" applyNumberFormat="1" applyFont="1"/>
    <xf numFmtId="41" fontId="11" fillId="0" borderId="0" xfId="0" applyNumberFormat="1" applyFont="1"/>
    <xf numFmtId="41" fontId="12" fillId="2" borderId="2" xfId="0" applyNumberFormat="1" applyFont="1" applyFill="1" applyBorder="1"/>
    <xf numFmtId="41" fontId="11" fillId="0" borderId="3" xfId="0" applyNumberFormat="1" applyFont="1" applyBorder="1"/>
    <xf numFmtId="41" fontId="13" fillId="0" borderId="0" xfId="0" applyNumberFormat="1" applyFont="1"/>
    <xf numFmtId="41" fontId="11" fillId="0" borderId="0" xfId="0" applyNumberFormat="1" applyFont="1" applyBorder="1"/>
    <xf numFmtId="41" fontId="12" fillId="3" borderId="3" xfId="0" applyNumberFormat="1" applyFont="1" applyFill="1" applyBorder="1"/>
    <xf numFmtId="41" fontId="13" fillId="0" borderId="4" xfId="0" applyNumberFormat="1" applyFont="1" applyBorder="1"/>
    <xf numFmtId="41" fontId="13" fillId="0" borderId="0" xfId="0" applyNumberFormat="1" applyFont="1" applyBorder="1"/>
    <xf numFmtId="41" fontId="4" fillId="0" borderId="0" xfId="0" applyNumberFormat="1" applyFont="1" applyBorder="1"/>
    <xf numFmtId="0" fontId="5" fillId="0" borderId="0" xfId="0" applyNumberFormat="1" applyFont="1"/>
    <xf numFmtId="0" fontId="11" fillId="0" borderId="0" xfId="0" applyFont="1"/>
    <xf numFmtId="49" fontId="14" fillId="0" borderId="0" xfId="0" applyNumberFormat="1" applyFont="1"/>
    <xf numFmtId="41" fontId="1" fillId="2" borderId="0" xfId="0" applyNumberFormat="1" applyFont="1" applyFill="1"/>
    <xf numFmtId="41" fontId="1" fillId="0" borderId="3" xfId="0" applyNumberFormat="1" applyFont="1" applyBorder="1"/>
    <xf numFmtId="41" fontId="1" fillId="0" borderId="0" xfId="0" applyNumberFormat="1" applyFont="1" applyFill="1" applyBorder="1"/>
    <xf numFmtId="41" fontId="1" fillId="3" borderId="5" xfId="0" applyNumberFormat="1" applyFont="1" applyFill="1" applyBorder="1"/>
    <xf numFmtId="41" fontId="4" fillId="3" borderId="5" xfId="0" applyNumberFormat="1" applyFont="1" applyFill="1" applyBorder="1"/>
    <xf numFmtId="41" fontId="4" fillId="0" borderId="0" xfId="0" applyNumberFormat="1" applyFont="1" applyFill="1" applyBorder="1"/>
    <xf numFmtId="49" fontId="15" fillId="0" borderId="0" xfId="0" applyNumberFormat="1" applyFont="1"/>
    <xf numFmtId="41" fontId="16" fillId="0" borderId="0" xfId="0" applyNumberFormat="1" applyFont="1"/>
    <xf numFmtId="41" fontId="4" fillId="0" borderId="3" xfId="0" applyNumberFormat="1" applyFont="1" applyBorder="1"/>
    <xf numFmtId="41" fontId="11" fillId="0" borderId="5" xfId="0" applyNumberFormat="1" applyFont="1" applyBorder="1"/>
    <xf numFmtId="0" fontId="3" fillId="0" borderId="0" xfId="0" applyNumberFormat="1" applyFont="1"/>
    <xf numFmtId="41" fontId="11" fillId="0" borderId="0" xfId="0" applyNumberFormat="1" applyFont="1" applyAlignment="1">
      <alignment horizontal="right"/>
    </xf>
    <xf numFmtId="3" fontId="1" fillId="0" borderId="0" xfId="0" applyNumberFormat="1" applyFont="1"/>
    <xf numFmtId="41" fontId="12" fillId="2" borderId="5" xfId="0" applyNumberFormat="1" applyFont="1" applyFill="1" applyBorder="1"/>
    <xf numFmtId="41" fontId="12" fillId="0" borderId="0" xfId="0" applyNumberFormat="1" applyFont="1" applyFill="1" applyBorder="1"/>
    <xf numFmtId="41" fontId="4" fillId="3" borderId="3" xfId="0" applyNumberFormat="1" applyFont="1" applyFill="1" applyBorder="1"/>
    <xf numFmtId="0" fontId="17" fillId="4" borderId="0" xfId="0" applyNumberFormat="1" applyFont="1" applyFill="1"/>
    <xf numFmtId="41" fontId="17" fillId="4" borderId="0" xfId="0" applyNumberFormat="1" applyFont="1" applyFill="1"/>
    <xf numFmtId="37" fontId="17" fillId="4" borderId="0" xfId="0" applyNumberFormat="1" applyFont="1" applyFill="1"/>
    <xf numFmtId="41" fontId="12" fillId="0" borderId="0" xfId="0" applyNumberFormat="1" applyFont="1"/>
    <xf numFmtId="43" fontId="0" fillId="0" borderId="0" xfId="0" applyNumberFormat="1"/>
    <xf numFmtId="0" fontId="20" fillId="0" borderId="0" xfId="0" applyFont="1"/>
    <xf numFmtId="6" fontId="0" fillId="0" borderId="0" xfId="0" applyNumberFormat="1"/>
    <xf numFmtId="0" fontId="19" fillId="0" borderId="0" xfId="0" applyFont="1" applyAlignment="1"/>
    <xf numFmtId="0" fontId="0" fillId="4" borderId="0" xfId="0" applyFill="1"/>
    <xf numFmtId="49" fontId="21" fillId="0" borderId="0" xfId="0" applyNumberFormat="1" applyFont="1"/>
    <xf numFmtId="0" fontId="23" fillId="0" borderId="0" xfId="0" applyFont="1"/>
    <xf numFmtId="0" fontId="24" fillId="4" borderId="0" xfId="0" applyNumberFormat="1" applyFont="1" applyFill="1"/>
    <xf numFmtId="41" fontId="16" fillId="0" borderId="6" xfId="0" applyNumberFormat="1" applyFont="1" applyBorder="1"/>
    <xf numFmtId="41" fontId="12" fillId="5" borderId="2" xfId="0" applyNumberFormat="1" applyFont="1" applyFill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A00C-D7D1-4DA4-9B02-670795119128}">
  <dimension ref="A1:N396"/>
  <sheetViews>
    <sheetView tabSelected="1" workbookViewId="0">
      <selection activeCell="K147" sqref="K147"/>
    </sheetView>
  </sheetViews>
  <sheetFormatPr defaultRowHeight="15" x14ac:dyDescent="0.25"/>
  <cols>
    <col min="1" max="1" width="6.5703125" customWidth="1"/>
    <col min="2" max="4" width="3" customWidth="1"/>
    <col min="5" max="5" width="8" customWidth="1"/>
    <col min="6" max="6" width="29.85546875" customWidth="1"/>
    <col min="7" max="7" width="11.28515625" hidden="1" customWidth="1"/>
    <col min="8" max="8" width="1.42578125" customWidth="1"/>
    <col min="9" max="9" width="11.28515625" hidden="1" customWidth="1"/>
    <col min="10" max="10" width="21.85546875" customWidth="1"/>
    <col min="11" max="11" width="12.42578125" customWidth="1"/>
    <col min="13" max="13" width="9.5703125" bestFit="1" customWidth="1"/>
  </cols>
  <sheetData>
    <row r="1" spans="1:13" ht="20.25" x14ac:dyDescent="0.3">
      <c r="A1" s="68" t="s">
        <v>327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9"/>
      <c r="M1" s="59"/>
    </row>
    <row r="2" spans="1:13" ht="20.25" x14ac:dyDescent="0.3">
      <c r="A2" s="68" t="s">
        <v>353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9"/>
      <c r="M2" s="59"/>
    </row>
    <row r="3" spans="1:13" ht="15.75" x14ac:dyDescent="0.25">
      <c r="A3" s="70" t="s">
        <v>355</v>
      </c>
      <c r="B3" s="70"/>
      <c r="C3" s="70"/>
      <c r="D3" s="70"/>
      <c r="E3" s="70"/>
      <c r="F3" s="70"/>
      <c r="G3" s="1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2">
        <v>2019</v>
      </c>
      <c r="H4" s="3"/>
      <c r="I4" s="4" t="s">
        <v>338</v>
      </c>
      <c r="J4" s="2"/>
      <c r="K4" s="2">
        <v>2021</v>
      </c>
    </row>
    <row r="5" spans="1:13" ht="15.75" x14ac:dyDescent="0.25">
      <c r="A5" s="6" t="s">
        <v>347</v>
      </c>
      <c r="B5" s="5"/>
      <c r="C5" s="5"/>
      <c r="D5" s="5"/>
      <c r="E5" s="1"/>
      <c r="G5" s="2" t="s">
        <v>0</v>
      </c>
      <c r="H5" s="3"/>
      <c r="I5" s="7" t="s">
        <v>1</v>
      </c>
      <c r="J5" s="2"/>
      <c r="K5" s="2" t="s">
        <v>0</v>
      </c>
    </row>
    <row r="6" spans="1:13" ht="18.75" x14ac:dyDescent="0.3">
      <c r="A6" s="8" t="s">
        <v>348</v>
      </c>
      <c r="B6" s="8"/>
      <c r="C6" s="9"/>
      <c r="D6" s="10"/>
      <c r="E6" s="10"/>
      <c r="G6" s="11"/>
      <c r="H6" s="12"/>
      <c r="I6" s="2" t="s">
        <v>2</v>
      </c>
      <c r="J6" s="12"/>
    </row>
    <row r="7" spans="1:13" ht="18.75" x14ac:dyDescent="0.3">
      <c r="A7" s="61" t="s">
        <v>349</v>
      </c>
      <c r="B7" s="61"/>
      <c r="C7" s="61"/>
      <c r="D7" s="61"/>
      <c r="E7" s="62"/>
      <c r="F7" s="61"/>
      <c r="G7" s="66"/>
      <c r="H7" s="12"/>
      <c r="I7" s="67"/>
      <c r="J7" s="12"/>
      <c r="K7" s="67"/>
    </row>
    <row r="8" spans="1:13" ht="18.75" x14ac:dyDescent="0.3">
      <c r="A8" s="61"/>
      <c r="B8" s="61"/>
      <c r="C8" s="61"/>
      <c r="D8" s="61"/>
      <c r="E8" s="62"/>
      <c r="F8" s="61"/>
      <c r="G8" s="11"/>
      <c r="H8" s="12"/>
      <c r="I8" s="2"/>
      <c r="J8" s="12"/>
      <c r="K8" s="2"/>
    </row>
    <row r="9" spans="1:13" ht="15.75" x14ac:dyDescent="0.25">
      <c r="A9" s="9" t="s">
        <v>3</v>
      </c>
      <c r="B9" s="9"/>
      <c r="C9" s="9"/>
      <c r="E9" s="9"/>
      <c r="F9" s="9"/>
      <c r="G9" s="6"/>
      <c r="H9" s="6"/>
      <c r="I9" s="6"/>
      <c r="J9" s="6"/>
      <c r="K9" s="6"/>
    </row>
    <row r="10" spans="1:13" ht="15.75" x14ac:dyDescent="0.25">
      <c r="A10" s="9"/>
      <c r="B10" s="9" t="s">
        <v>4</v>
      </c>
      <c r="C10" s="9"/>
      <c r="E10" s="9"/>
      <c r="F10" s="9"/>
      <c r="G10" s="13"/>
      <c r="H10" s="14"/>
      <c r="I10" s="14"/>
      <c r="J10" s="6"/>
      <c r="K10" s="13"/>
    </row>
    <row r="11" spans="1:13" ht="15.75" x14ac:dyDescent="0.25">
      <c r="A11" s="9"/>
      <c r="C11" s="9" t="s">
        <v>5</v>
      </c>
      <c r="E11" s="9"/>
      <c r="F11" s="9"/>
      <c r="G11" s="13">
        <v>812000</v>
      </c>
      <c r="H11" s="14"/>
      <c r="I11" s="14">
        <v>765000</v>
      </c>
      <c r="J11" s="13"/>
      <c r="K11" s="13">
        <v>812000</v>
      </c>
    </row>
    <row r="12" spans="1:13" ht="15.75" x14ac:dyDescent="0.25">
      <c r="A12" s="9"/>
      <c r="C12" s="15" t="s">
        <v>6</v>
      </c>
      <c r="E12" s="9"/>
      <c r="F12" s="9"/>
      <c r="G12" s="17">
        <v>154000</v>
      </c>
      <c r="H12" s="14"/>
      <c r="I12" s="16">
        <v>149000</v>
      </c>
      <c r="J12" s="14"/>
      <c r="K12" s="17">
        <v>154000</v>
      </c>
    </row>
    <row r="13" spans="1:13" ht="15.75" x14ac:dyDescent="0.25">
      <c r="A13" s="9"/>
      <c r="C13" s="9" t="s">
        <v>7</v>
      </c>
      <c r="E13" s="9"/>
      <c r="F13" s="9"/>
      <c r="G13" s="13"/>
      <c r="H13" s="14"/>
      <c r="I13" s="14"/>
      <c r="J13" s="13"/>
      <c r="K13" s="13"/>
    </row>
    <row r="14" spans="1:13" ht="15.75" x14ac:dyDescent="0.25">
      <c r="A14" s="9"/>
      <c r="C14" s="9" t="s">
        <v>8</v>
      </c>
      <c r="E14" s="9"/>
      <c r="F14" s="9"/>
      <c r="G14" s="13"/>
      <c r="H14" s="14"/>
      <c r="I14" s="14"/>
      <c r="J14" s="13"/>
      <c r="K14" s="13"/>
    </row>
    <row r="15" spans="1:13" ht="15.75" x14ac:dyDescent="0.25">
      <c r="A15" s="9"/>
      <c r="C15" s="9" t="s">
        <v>9</v>
      </c>
      <c r="E15" s="9"/>
      <c r="F15" s="9"/>
      <c r="G15" s="13">
        <v>115000</v>
      </c>
      <c r="H15" s="14"/>
      <c r="I15" s="14">
        <v>126000</v>
      </c>
      <c r="J15" s="13"/>
      <c r="K15" s="13">
        <v>115000</v>
      </c>
    </row>
    <row r="16" spans="1:13" ht="15.75" x14ac:dyDescent="0.25">
      <c r="A16" s="9"/>
      <c r="C16" s="15" t="s">
        <v>10</v>
      </c>
      <c r="E16" s="9"/>
      <c r="F16" s="9"/>
      <c r="G16" s="22">
        <v>30000</v>
      </c>
      <c r="H16" s="14"/>
      <c r="I16" s="19">
        <v>41000</v>
      </c>
      <c r="J16" s="20"/>
      <c r="K16" s="22">
        <v>30000</v>
      </c>
    </row>
    <row r="17" spans="1:11" ht="15.75" x14ac:dyDescent="0.25">
      <c r="A17" s="23" t="s">
        <v>11</v>
      </c>
      <c r="C17" s="23"/>
      <c r="E17" s="23"/>
      <c r="F17" s="23"/>
      <c r="G17" s="25">
        <f>SUM(G12+G16)</f>
        <v>184000</v>
      </c>
      <c r="H17" s="55"/>
      <c r="I17" s="65">
        <f>SUM(I12+I16)</f>
        <v>190000</v>
      </c>
      <c r="J17" s="24"/>
      <c r="K17" s="25">
        <f>SUM(K12+K16)</f>
        <v>184000</v>
      </c>
    </row>
    <row r="18" spans="1:11" ht="16.5" thickBot="1" x14ac:dyDescent="0.3">
      <c r="A18" s="6"/>
      <c r="B18" s="9"/>
      <c r="C18" s="23"/>
      <c r="D18" s="23"/>
      <c r="E18" s="23"/>
      <c r="F18" s="23"/>
      <c r="G18" s="29">
        <f>(G11+G15)</f>
        <v>927000</v>
      </c>
      <c r="H18" s="55"/>
      <c r="I18" s="29">
        <f>(I11+I15)</f>
        <v>891000</v>
      </c>
      <c r="J18" s="28"/>
      <c r="K18" s="29">
        <f>(K11+K15)</f>
        <v>927000</v>
      </c>
    </row>
    <row r="19" spans="1:11" ht="16.5" thickTop="1" x14ac:dyDescent="0.25">
      <c r="A19" s="6"/>
      <c r="B19" s="9"/>
      <c r="C19" s="9"/>
      <c r="D19" s="9"/>
      <c r="E19" s="9"/>
      <c r="F19" s="9"/>
      <c r="G19" s="30">
        <f>(G17+G18)</f>
        <v>1111000</v>
      </c>
      <c r="H19" s="14"/>
      <c r="I19" s="30">
        <f>(I17+I18)</f>
        <v>1081000</v>
      </c>
      <c r="J19" s="31"/>
      <c r="K19" s="30">
        <f>(K17+K18)</f>
        <v>1111000</v>
      </c>
    </row>
    <row r="20" spans="1:11" ht="15.75" x14ac:dyDescent="0.25">
      <c r="A20" s="6"/>
      <c r="B20" s="9"/>
      <c r="C20" s="9"/>
      <c r="D20" s="9"/>
      <c r="E20" s="9"/>
      <c r="F20" s="9"/>
      <c r="G20" s="31"/>
      <c r="H20" s="14"/>
      <c r="I20" s="31"/>
      <c r="J20" s="31"/>
      <c r="K20" s="31"/>
    </row>
    <row r="21" spans="1:11" ht="15.75" x14ac:dyDescent="0.25">
      <c r="A21" s="6"/>
      <c r="B21" s="9" t="s">
        <v>12</v>
      </c>
      <c r="C21" s="9"/>
      <c r="E21" s="9"/>
      <c r="F21" s="9"/>
      <c r="G21" s="31"/>
      <c r="H21" s="14"/>
      <c r="I21" s="14"/>
      <c r="J21" s="31"/>
      <c r="K21" s="31"/>
    </row>
    <row r="22" spans="1:11" ht="15.75" x14ac:dyDescent="0.25">
      <c r="A22" s="6"/>
      <c r="C22" s="9" t="s">
        <v>13</v>
      </c>
      <c r="E22" s="9"/>
      <c r="F22" s="9"/>
      <c r="G22" s="13">
        <v>5000</v>
      </c>
      <c r="H22" s="14"/>
      <c r="I22" s="14">
        <v>5000</v>
      </c>
      <c r="J22" s="13"/>
      <c r="K22" s="13">
        <v>5000</v>
      </c>
    </row>
    <row r="23" spans="1:11" ht="15.75" x14ac:dyDescent="0.25">
      <c r="A23" s="6"/>
      <c r="C23" s="9" t="s">
        <v>14</v>
      </c>
      <c r="E23" s="9"/>
      <c r="F23" s="9"/>
      <c r="G23" s="13">
        <v>2000</v>
      </c>
      <c r="H23" s="14"/>
      <c r="I23" s="14">
        <v>4900</v>
      </c>
      <c r="J23" s="13"/>
      <c r="K23" s="13">
        <v>3000</v>
      </c>
    </row>
    <row r="24" spans="1:11" ht="15.75" x14ac:dyDescent="0.25">
      <c r="A24" s="6"/>
      <c r="C24" s="9" t="s">
        <v>15</v>
      </c>
      <c r="E24" s="9"/>
      <c r="F24" s="9"/>
      <c r="G24" s="13">
        <v>13000</v>
      </c>
      <c r="H24" s="14"/>
      <c r="I24" s="14">
        <v>22700</v>
      </c>
      <c r="J24" s="13"/>
      <c r="K24" s="13">
        <v>17000</v>
      </c>
    </row>
    <row r="25" spans="1:11" ht="15.75" x14ac:dyDescent="0.25">
      <c r="A25" s="6"/>
      <c r="C25" s="9" t="s">
        <v>16</v>
      </c>
      <c r="E25" s="9"/>
      <c r="F25" s="9"/>
      <c r="G25" s="13">
        <v>267000</v>
      </c>
      <c r="H25" s="14"/>
      <c r="I25" s="14">
        <v>297000</v>
      </c>
      <c r="J25" s="13"/>
      <c r="K25" s="13">
        <v>300000</v>
      </c>
    </row>
    <row r="26" spans="1:11" ht="15.75" x14ac:dyDescent="0.25">
      <c r="A26" s="6"/>
      <c r="C26" s="9" t="s">
        <v>17</v>
      </c>
      <c r="E26" s="9"/>
      <c r="F26" s="9"/>
      <c r="G26" s="13"/>
      <c r="H26" s="14"/>
      <c r="I26" s="14"/>
      <c r="J26" s="13"/>
      <c r="K26" s="13"/>
    </row>
    <row r="27" spans="1:11" ht="15.75" x14ac:dyDescent="0.25">
      <c r="A27" s="6"/>
      <c r="C27" s="9" t="s">
        <v>18</v>
      </c>
      <c r="E27" s="9"/>
      <c r="F27" s="9"/>
      <c r="G27" s="13">
        <v>121000</v>
      </c>
      <c r="H27" s="14"/>
      <c r="I27" s="14">
        <v>121000</v>
      </c>
      <c r="J27" s="13"/>
      <c r="K27" s="13">
        <v>124000</v>
      </c>
    </row>
    <row r="28" spans="1:11" ht="15.75" x14ac:dyDescent="0.25">
      <c r="A28" s="6"/>
      <c r="C28" s="9" t="s">
        <v>19</v>
      </c>
      <c r="E28" s="9"/>
      <c r="F28" s="9"/>
      <c r="G28" s="13">
        <v>4000</v>
      </c>
      <c r="H28" s="14"/>
      <c r="I28" s="14">
        <v>4500</v>
      </c>
      <c r="J28" s="13"/>
      <c r="K28" s="13">
        <v>4300</v>
      </c>
    </row>
    <row r="29" spans="1:11" ht="15.75" x14ac:dyDescent="0.25">
      <c r="A29" s="6"/>
      <c r="C29" s="9" t="s">
        <v>20</v>
      </c>
      <c r="E29" s="9"/>
      <c r="F29" s="9"/>
      <c r="G29" s="13">
        <v>2000</v>
      </c>
      <c r="H29" s="14"/>
      <c r="I29" s="14">
        <v>5400</v>
      </c>
      <c r="J29" s="13"/>
      <c r="K29" s="13">
        <v>4000</v>
      </c>
    </row>
    <row r="30" spans="1:11" ht="15.75" x14ac:dyDescent="0.25">
      <c r="A30" s="6"/>
      <c r="C30" s="9" t="s">
        <v>21</v>
      </c>
      <c r="E30" s="9"/>
      <c r="F30" s="9"/>
      <c r="G30" s="13">
        <v>50000</v>
      </c>
      <c r="H30" s="14"/>
      <c r="I30" s="14">
        <v>52000</v>
      </c>
      <c r="J30" s="13"/>
      <c r="K30" s="13">
        <v>51000</v>
      </c>
    </row>
    <row r="31" spans="1:11" ht="15.75" x14ac:dyDescent="0.25">
      <c r="A31" s="6"/>
      <c r="C31" s="9" t="s">
        <v>22</v>
      </c>
      <c r="E31" s="9"/>
      <c r="F31" s="9"/>
      <c r="G31" s="19">
        <v>10000</v>
      </c>
      <c r="H31" s="14"/>
      <c r="I31" s="21">
        <v>12750</v>
      </c>
      <c r="J31" s="20"/>
      <c r="K31" s="19">
        <v>8000</v>
      </c>
    </row>
    <row r="32" spans="1:11" ht="15.75" x14ac:dyDescent="0.25">
      <c r="A32" s="23" t="s">
        <v>23</v>
      </c>
      <c r="C32" s="23"/>
      <c r="E32" s="23"/>
      <c r="F32" s="23"/>
      <c r="G32" s="24">
        <f>SUM(G22:G31)</f>
        <v>474000</v>
      </c>
      <c r="H32" s="24"/>
      <c r="I32" s="24">
        <f>ROUND(SUM(I22:I31),5)</f>
        <v>525250</v>
      </c>
      <c r="J32" s="24"/>
      <c r="K32" s="24">
        <f>SUM(K22:K31)</f>
        <v>516300</v>
      </c>
    </row>
    <row r="33" spans="1:11" ht="15.75" x14ac:dyDescent="0.25">
      <c r="A33" s="23"/>
      <c r="C33" s="23"/>
      <c r="E33" s="23"/>
      <c r="F33" s="23"/>
      <c r="G33" s="24"/>
      <c r="H33" s="24"/>
      <c r="I33" s="24"/>
      <c r="J33" s="24"/>
      <c r="K33" s="24"/>
    </row>
    <row r="34" spans="1:11" ht="15.75" x14ac:dyDescent="0.25">
      <c r="A34" s="6"/>
      <c r="B34" s="9" t="s">
        <v>24</v>
      </c>
      <c r="C34" s="9"/>
      <c r="E34" s="9"/>
      <c r="F34" s="9"/>
      <c r="G34" s="13"/>
      <c r="H34" s="14"/>
      <c r="I34" s="14"/>
      <c r="J34" s="13"/>
      <c r="K34" s="13"/>
    </row>
    <row r="35" spans="1:11" ht="15.75" x14ac:dyDescent="0.25">
      <c r="A35" s="6"/>
      <c r="C35" s="9" t="s">
        <v>25</v>
      </c>
      <c r="E35" s="9"/>
      <c r="F35" s="9"/>
      <c r="G35" s="13"/>
      <c r="H35" s="14"/>
      <c r="I35" s="14"/>
      <c r="J35" s="13"/>
      <c r="K35" s="13"/>
    </row>
    <row r="36" spans="1:11" ht="15.75" x14ac:dyDescent="0.25">
      <c r="A36" s="6"/>
      <c r="C36" s="9" t="s">
        <v>26</v>
      </c>
      <c r="E36" s="9"/>
      <c r="F36" s="9"/>
      <c r="G36" s="13">
        <v>40000</v>
      </c>
      <c r="H36" s="14"/>
      <c r="I36" s="14">
        <v>40000</v>
      </c>
      <c r="J36" s="13"/>
      <c r="K36" s="13">
        <v>40000</v>
      </c>
    </row>
    <row r="37" spans="1:11" ht="15.75" x14ac:dyDescent="0.25">
      <c r="A37" s="6"/>
      <c r="C37" s="9" t="s">
        <v>27</v>
      </c>
      <c r="E37" s="9"/>
      <c r="F37" s="9"/>
      <c r="G37" s="13"/>
      <c r="H37" s="14"/>
      <c r="I37" s="14">
        <v>250</v>
      </c>
      <c r="J37" s="13"/>
      <c r="K37" s="13"/>
    </row>
    <row r="38" spans="1:11" ht="15.75" x14ac:dyDescent="0.25">
      <c r="A38" s="6"/>
      <c r="C38" s="9" t="s">
        <v>28</v>
      </c>
      <c r="E38" s="9"/>
      <c r="F38" s="9"/>
      <c r="G38" s="13"/>
      <c r="H38" s="14"/>
      <c r="I38" s="14"/>
      <c r="J38" s="13"/>
      <c r="K38" s="13"/>
    </row>
    <row r="39" spans="1:11" ht="15.75" x14ac:dyDescent="0.25">
      <c r="A39" s="6"/>
      <c r="C39" s="9" t="s">
        <v>29</v>
      </c>
      <c r="E39" s="9"/>
      <c r="F39" s="9"/>
      <c r="G39" s="13">
        <v>40000</v>
      </c>
      <c r="H39" s="14"/>
      <c r="I39" s="14">
        <v>44125</v>
      </c>
      <c r="J39" s="13"/>
      <c r="K39" s="13">
        <v>43000</v>
      </c>
    </row>
    <row r="40" spans="1:11" ht="15.75" x14ac:dyDescent="0.25">
      <c r="A40" s="6"/>
      <c r="C40" s="9" t="s">
        <v>30</v>
      </c>
      <c r="E40" s="9"/>
      <c r="F40" s="9"/>
      <c r="G40" s="19"/>
      <c r="H40" s="14"/>
      <c r="I40" s="21"/>
      <c r="J40" s="20"/>
      <c r="K40" s="19"/>
    </row>
    <row r="41" spans="1:11" ht="15.75" x14ac:dyDescent="0.25">
      <c r="A41" s="23" t="s">
        <v>31</v>
      </c>
      <c r="C41" s="23"/>
      <c r="E41" s="23"/>
      <c r="F41" s="23"/>
      <c r="G41" s="24">
        <f>SUM(G35:G40)</f>
        <v>80000</v>
      </c>
      <c r="H41" s="24"/>
      <c r="I41" s="24">
        <f>ROUND(SUM(I35:I40),5)</f>
        <v>84375</v>
      </c>
      <c r="J41" s="24"/>
      <c r="K41" s="24">
        <f>SUM(K35:K40)</f>
        <v>83000</v>
      </c>
    </row>
    <row r="42" spans="1:11" ht="15.75" x14ac:dyDescent="0.25">
      <c r="A42" s="23"/>
      <c r="C42" s="23"/>
      <c r="E42" s="23"/>
      <c r="F42" s="23"/>
      <c r="G42" s="24"/>
      <c r="H42" s="24"/>
      <c r="I42" s="24"/>
      <c r="J42" s="24"/>
      <c r="K42" s="24"/>
    </row>
    <row r="43" spans="1:11" ht="15.75" x14ac:dyDescent="0.25">
      <c r="A43" s="23"/>
      <c r="C43" s="23"/>
      <c r="E43" s="23"/>
      <c r="F43" s="23"/>
      <c r="G43" s="24"/>
      <c r="H43" s="24"/>
      <c r="I43" s="24"/>
      <c r="J43" s="24"/>
      <c r="K43" s="24"/>
    </row>
    <row r="44" spans="1:11" ht="15.75" x14ac:dyDescent="0.25">
      <c r="A44" s="6"/>
      <c r="B44" s="9" t="s">
        <v>32</v>
      </c>
      <c r="E44" s="9"/>
      <c r="F44" s="9"/>
      <c r="G44" s="13"/>
      <c r="H44" s="14"/>
      <c r="I44" s="14"/>
      <c r="J44" s="13"/>
      <c r="K44" s="13"/>
    </row>
    <row r="45" spans="1:11" ht="15.75" x14ac:dyDescent="0.25">
      <c r="A45" s="6"/>
      <c r="C45" s="9" t="s">
        <v>33</v>
      </c>
      <c r="E45" s="9"/>
      <c r="F45" s="9"/>
      <c r="G45" s="13"/>
      <c r="H45" s="14"/>
      <c r="I45" s="14">
        <v>1050</v>
      </c>
      <c r="J45" s="13"/>
      <c r="K45" s="13"/>
    </row>
    <row r="46" spans="1:11" ht="15.75" x14ac:dyDescent="0.25">
      <c r="A46" s="6"/>
      <c r="C46" s="9" t="s">
        <v>34</v>
      </c>
      <c r="E46" s="9"/>
      <c r="F46" s="9"/>
      <c r="G46" s="13"/>
      <c r="H46" s="14"/>
      <c r="I46" s="14">
        <v>30</v>
      </c>
      <c r="J46" s="13"/>
      <c r="K46" s="13"/>
    </row>
    <row r="47" spans="1:11" ht="15.75" x14ac:dyDescent="0.25">
      <c r="A47" s="6"/>
      <c r="C47" s="9" t="s">
        <v>35</v>
      </c>
      <c r="E47" s="9"/>
      <c r="F47" s="9"/>
      <c r="G47" s="13">
        <v>1000</v>
      </c>
      <c r="H47" s="14"/>
      <c r="I47" s="14">
        <v>650</v>
      </c>
      <c r="J47" s="13"/>
      <c r="K47" s="13">
        <v>1000</v>
      </c>
    </row>
    <row r="48" spans="1:11" ht="15.75" x14ac:dyDescent="0.25">
      <c r="A48" s="6"/>
      <c r="C48" s="9" t="s">
        <v>36</v>
      </c>
      <c r="E48" s="9"/>
      <c r="F48" s="9"/>
      <c r="G48" s="13">
        <v>2000</v>
      </c>
      <c r="H48" s="14"/>
      <c r="I48" s="14">
        <v>4000</v>
      </c>
      <c r="J48" s="13"/>
      <c r="K48" s="13">
        <v>2000</v>
      </c>
    </row>
    <row r="49" spans="1:11" ht="15.75" x14ac:dyDescent="0.25">
      <c r="A49" s="6"/>
      <c r="C49" s="9" t="s">
        <v>37</v>
      </c>
      <c r="E49" s="9"/>
      <c r="F49" s="9"/>
      <c r="G49" s="13">
        <v>9000</v>
      </c>
      <c r="H49" s="14"/>
      <c r="I49" s="14">
        <v>8000</v>
      </c>
      <c r="J49" s="13"/>
      <c r="K49" s="13">
        <v>9000</v>
      </c>
    </row>
    <row r="50" spans="1:11" ht="15.75" x14ac:dyDescent="0.25">
      <c r="A50" s="6"/>
      <c r="C50" s="9" t="s">
        <v>38</v>
      </c>
      <c r="E50" s="9"/>
      <c r="F50" s="9"/>
      <c r="G50" s="13"/>
      <c r="H50" s="14"/>
      <c r="I50" s="14">
        <v>319</v>
      </c>
      <c r="J50" s="13"/>
      <c r="K50" s="13"/>
    </row>
    <row r="51" spans="1:11" ht="15.75" x14ac:dyDescent="0.25">
      <c r="A51" s="6"/>
      <c r="C51" s="9" t="s">
        <v>39</v>
      </c>
      <c r="E51" s="9"/>
      <c r="F51" s="9"/>
      <c r="G51" s="13"/>
      <c r="H51" s="14"/>
      <c r="I51" s="14">
        <v>0</v>
      </c>
      <c r="J51" s="13"/>
      <c r="K51" s="13"/>
    </row>
    <row r="52" spans="1:11" ht="15.75" x14ac:dyDescent="0.25">
      <c r="A52" s="6"/>
      <c r="C52" s="9" t="s">
        <v>40</v>
      </c>
      <c r="E52" s="9"/>
      <c r="F52" s="9"/>
      <c r="G52" s="13"/>
      <c r="H52" s="14"/>
      <c r="I52" s="14">
        <v>20</v>
      </c>
      <c r="J52" s="13"/>
      <c r="K52" s="13"/>
    </row>
    <row r="53" spans="1:11" ht="15.75" x14ac:dyDescent="0.25">
      <c r="A53" s="6"/>
      <c r="C53" s="9" t="s">
        <v>41</v>
      </c>
      <c r="E53" s="9"/>
      <c r="F53" s="9"/>
      <c r="G53" s="13"/>
      <c r="H53" s="14"/>
      <c r="I53" s="32">
        <v>7000</v>
      </c>
      <c r="J53" s="13"/>
      <c r="K53" s="13"/>
    </row>
    <row r="54" spans="1:11" ht="15.75" x14ac:dyDescent="0.25">
      <c r="A54" s="6"/>
      <c r="C54" s="9" t="s">
        <v>42</v>
      </c>
      <c r="E54" s="33"/>
      <c r="F54" s="9"/>
      <c r="G54" s="13"/>
      <c r="H54" s="14"/>
      <c r="I54" s="14">
        <v>500</v>
      </c>
      <c r="J54" s="13"/>
      <c r="K54" s="13"/>
    </row>
    <row r="55" spans="1:11" ht="15.75" x14ac:dyDescent="0.25">
      <c r="A55" s="6"/>
      <c r="C55" s="9" t="s">
        <v>43</v>
      </c>
      <c r="E55" s="33"/>
      <c r="F55" s="9"/>
      <c r="G55" s="13"/>
      <c r="H55" s="14"/>
      <c r="I55" s="32">
        <v>400</v>
      </c>
      <c r="J55" s="13"/>
      <c r="K55" s="13"/>
    </row>
    <row r="56" spans="1:11" ht="15.75" x14ac:dyDescent="0.25">
      <c r="A56" s="6"/>
      <c r="C56" s="9" t="s">
        <v>44</v>
      </c>
      <c r="E56" s="33"/>
      <c r="F56" s="9"/>
      <c r="G56" s="13">
        <v>4000</v>
      </c>
      <c r="H56" s="14"/>
      <c r="I56" s="14">
        <v>5500</v>
      </c>
      <c r="J56" s="13"/>
      <c r="K56" s="13">
        <v>4000</v>
      </c>
    </row>
    <row r="57" spans="1:11" ht="15.75" x14ac:dyDescent="0.25">
      <c r="A57" s="6"/>
      <c r="C57" s="9" t="s">
        <v>45</v>
      </c>
      <c r="E57" s="33"/>
      <c r="F57" s="9"/>
      <c r="G57" s="19"/>
      <c r="H57" s="14"/>
      <c r="I57" s="21">
        <v>100</v>
      </c>
      <c r="J57" s="20"/>
      <c r="K57" s="19"/>
    </row>
    <row r="58" spans="1:11" ht="15.75" x14ac:dyDescent="0.25">
      <c r="A58" s="23" t="s">
        <v>46</v>
      </c>
      <c r="C58" s="23"/>
      <c r="E58" s="23"/>
      <c r="F58" s="23"/>
      <c r="G58" s="24">
        <f>SUM(G45:G57)</f>
        <v>16000</v>
      </c>
      <c r="H58" s="24"/>
      <c r="I58" s="24">
        <f>ROUND(SUM(I45:I57),5)</f>
        <v>27569</v>
      </c>
      <c r="J58" s="24"/>
      <c r="K58" s="24">
        <f>SUM(K45:K57)</f>
        <v>16000</v>
      </c>
    </row>
    <row r="59" spans="1:11" ht="15.75" x14ac:dyDescent="0.25">
      <c r="A59" s="23"/>
      <c r="C59" s="23"/>
      <c r="E59" s="23"/>
      <c r="F59" s="23"/>
      <c r="G59" s="24"/>
      <c r="H59" s="24"/>
      <c r="I59" s="24"/>
      <c r="J59" s="24"/>
      <c r="K59" s="24"/>
    </row>
    <row r="60" spans="1:11" ht="15.75" x14ac:dyDescent="0.25">
      <c r="A60" s="6"/>
      <c r="B60" s="9" t="s">
        <v>47</v>
      </c>
      <c r="C60" s="9"/>
      <c r="E60" s="9"/>
      <c r="F60" s="9"/>
      <c r="G60" s="13"/>
      <c r="H60" s="14"/>
      <c r="I60" s="14"/>
      <c r="J60" s="13"/>
      <c r="K60" s="13"/>
    </row>
    <row r="61" spans="1:11" ht="15.75" x14ac:dyDescent="0.25">
      <c r="A61" s="6"/>
      <c r="C61" s="9" t="s">
        <v>48</v>
      </c>
      <c r="E61" s="9"/>
      <c r="F61" s="9"/>
      <c r="G61" s="13">
        <v>20000</v>
      </c>
      <c r="H61" s="14"/>
      <c r="I61" s="14">
        <v>20000</v>
      </c>
      <c r="J61" s="13"/>
      <c r="K61" s="13">
        <v>21000</v>
      </c>
    </row>
    <row r="62" spans="1:11" ht="15.75" x14ac:dyDescent="0.25">
      <c r="A62" s="6"/>
      <c r="C62" s="9" t="s">
        <v>49</v>
      </c>
      <c r="E62" s="9"/>
      <c r="F62" s="9"/>
      <c r="G62" s="13">
        <v>12000</v>
      </c>
      <c r="H62" s="14"/>
      <c r="I62" s="14">
        <v>5000</v>
      </c>
      <c r="J62" s="13"/>
      <c r="K62" s="13">
        <v>9000</v>
      </c>
    </row>
    <row r="63" spans="1:11" ht="15.75" x14ac:dyDescent="0.25">
      <c r="A63" s="6"/>
      <c r="C63" s="9" t="s">
        <v>50</v>
      </c>
      <c r="E63" s="9"/>
      <c r="F63" s="9"/>
      <c r="G63" s="13">
        <v>1000</v>
      </c>
      <c r="H63" s="14"/>
      <c r="I63" s="14">
        <v>1800</v>
      </c>
      <c r="J63" s="13"/>
      <c r="K63" s="13">
        <v>1000</v>
      </c>
    </row>
    <row r="64" spans="1:11" ht="15.75" x14ac:dyDescent="0.25">
      <c r="A64" s="6"/>
      <c r="C64" s="9" t="s">
        <v>51</v>
      </c>
      <c r="E64" s="9"/>
      <c r="F64" s="9"/>
      <c r="G64" s="13">
        <v>10000</v>
      </c>
      <c r="H64" s="14"/>
      <c r="I64" s="14">
        <v>8000</v>
      </c>
      <c r="J64" s="13"/>
      <c r="K64" s="13">
        <v>10000</v>
      </c>
    </row>
    <row r="65" spans="1:11" ht="15.75" x14ac:dyDescent="0.25">
      <c r="A65" s="6"/>
      <c r="C65" s="9" t="s">
        <v>52</v>
      </c>
      <c r="E65" s="9"/>
      <c r="F65" s="9"/>
      <c r="G65" s="13">
        <v>18000</v>
      </c>
      <c r="H65" s="14"/>
      <c r="I65" s="14">
        <v>23000</v>
      </c>
      <c r="J65" s="13"/>
      <c r="K65" s="13">
        <v>21000</v>
      </c>
    </row>
    <row r="66" spans="1:11" ht="15.75" x14ac:dyDescent="0.25">
      <c r="A66" s="6"/>
      <c r="C66" s="9" t="s">
        <v>53</v>
      </c>
      <c r="E66" s="9"/>
      <c r="F66" s="9"/>
      <c r="G66" s="13">
        <v>20000</v>
      </c>
      <c r="H66" s="14"/>
      <c r="I66" s="14">
        <v>22000</v>
      </c>
      <c r="J66" s="13"/>
      <c r="K66" s="13">
        <v>23000</v>
      </c>
    </row>
    <row r="67" spans="1:11" ht="15.75" x14ac:dyDescent="0.25">
      <c r="A67" s="6"/>
      <c r="C67" s="9" t="s">
        <v>54</v>
      </c>
      <c r="E67" s="9"/>
      <c r="F67" s="9"/>
      <c r="G67" s="13">
        <v>2000</v>
      </c>
      <c r="H67" s="14"/>
      <c r="I67" s="14">
        <v>1175</v>
      </c>
      <c r="J67" s="13"/>
      <c r="K67" s="13">
        <v>2000</v>
      </c>
    </row>
    <row r="68" spans="1:11" ht="15.75" x14ac:dyDescent="0.25">
      <c r="A68" s="6"/>
      <c r="C68" s="9" t="s">
        <v>55</v>
      </c>
      <c r="E68" s="9"/>
      <c r="F68" s="9"/>
      <c r="G68" s="13">
        <v>2000</v>
      </c>
      <c r="H68" s="14"/>
      <c r="I68" s="14">
        <v>5700</v>
      </c>
      <c r="J68" s="13"/>
      <c r="K68" s="13">
        <v>3000</v>
      </c>
    </row>
    <row r="69" spans="1:11" ht="15.75" x14ac:dyDescent="0.25">
      <c r="A69" s="6"/>
      <c r="C69" s="9" t="s">
        <v>56</v>
      </c>
      <c r="E69" s="9"/>
      <c r="F69" s="9"/>
      <c r="G69" s="19"/>
      <c r="H69" s="14"/>
      <c r="I69" s="21">
        <v>650</v>
      </c>
      <c r="J69" s="20"/>
      <c r="K69" s="19"/>
    </row>
    <row r="70" spans="1:11" ht="15.75" x14ac:dyDescent="0.25">
      <c r="A70" s="23" t="s">
        <v>57</v>
      </c>
      <c r="C70" s="23"/>
      <c r="E70" s="23"/>
      <c r="F70" s="23"/>
      <c r="G70" s="24">
        <f>ROUND(SUM(G61:G69),5)</f>
        <v>85000</v>
      </c>
      <c r="H70" s="24"/>
      <c r="I70" s="24">
        <f>ROUND(SUM(I61:I69),5)</f>
        <v>87325</v>
      </c>
      <c r="J70" s="24"/>
      <c r="K70" s="24">
        <f>SUM(K61:K69)</f>
        <v>90000</v>
      </c>
    </row>
    <row r="71" spans="1:11" ht="15.75" x14ac:dyDescent="0.25">
      <c r="A71" s="23"/>
      <c r="C71" s="23"/>
      <c r="E71" s="23"/>
      <c r="F71" s="23"/>
      <c r="G71" s="24"/>
      <c r="H71" s="24"/>
      <c r="I71" s="24"/>
      <c r="J71" s="24"/>
      <c r="K71" s="24"/>
    </row>
    <row r="72" spans="1:11" ht="15.75" x14ac:dyDescent="0.25">
      <c r="A72" s="6"/>
      <c r="B72" s="9" t="s">
        <v>58</v>
      </c>
      <c r="C72" s="9"/>
      <c r="E72" s="9"/>
      <c r="F72" s="9"/>
      <c r="G72" s="13"/>
      <c r="H72" s="14"/>
      <c r="I72" s="14"/>
      <c r="J72" s="13"/>
      <c r="K72" s="13"/>
    </row>
    <row r="73" spans="1:11" ht="15.75" x14ac:dyDescent="0.25">
      <c r="A73" s="6"/>
      <c r="C73" s="9" t="s">
        <v>329</v>
      </c>
      <c r="E73" s="9"/>
      <c r="F73" s="9"/>
      <c r="G73" s="13">
        <v>10</v>
      </c>
      <c r="H73" s="14"/>
      <c r="I73" s="14">
        <v>2100</v>
      </c>
      <c r="J73" s="13"/>
      <c r="K73" s="13">
        <v>1200</v>
      </c>
    </row>
    <row r="74" spans="1:11" ht="15.75" x14ac:dyDescent="0.25">
      <c r="A74" s="6"/>
      <c r="C74" s="9" t="s">
        <v>330</v>
      </c>
      <c r="E74" s="9"/>
      <c r="F74" s="9"/>
      <c r="G74" s="13">
        <v>200</v>
      </c>
      <c r="H74" s="14"/>
      <c r="I74" s="14">
        <v>200</v>
      </c>
      <c r="J74" s="13"/>
      <c r="K74" s="13">
        <v>200</v>
      </c>
    </row>
    <row r="75" spans="1:11" ht="15.75" x14ac:dyDescent="0.25">
      <c r="A75" s="6"/>
      <c r="C75" s="9" t="s">
        <v>59</v>
      </c>
      <c r="E75" s="9"/>
      <c r="F75" s="9"/>
      <c r="G75" s="13">
        <v>20</v>
      </c>
      <c r="H75" s="14"/>
      <c r="I75" s="14">
        <v>30</v>
      </c>
      <c r="J75" s="13"/>
      <c r="K75" s="13">
        <v>20</v>
      </c>
    </row>
    <row r="76" spans="1:11" ht="15.75" x14ac:dyDescent="0.25">
      <c r="A76" s="6"/>
      <c r="C76" s="9" t="s">
        <v>60</v>
      </c>
      <c r="E76" s="9"/>
      <c r="F76" s="9"/>
      <c r="G76" s="13">
        <v>200</v>
      </c>
      <c r="H76" s="14"/>
      <c r="I76" s="14">
        <v>235</v>
      </c>
      <c r="J76" s="13"/>
      <c r="K76" s="13">
        <v>200</v>
      </c>
    </row>
    <row r="77" spans="1:11" ht="15.75" x14ac:dyDescent="0.25">
      <c r="A77" s="6"/>
      <c r="C77" s="9" t="s">
        <v>331</v>
      </c>
      <c r="E77" s="9"/>
      <c r="F77" s="9"/>
      <c r="G77" s="13">
        <v>10</v>
      </c>
      <c r="H77" s="14"/>
      <c r="I77" s="14">
        <v>200</v>
      </c>
      <c r="J77" s="13"/>
      <c r="K77" s="13">
        <v>200</v>
      </c>
    </row>
    <row r="78" spans="1:11" ht="15.75" x14ac:dyDescent="0.25">
      <c r="A78" s="6"/>
      <c r="C78" s="9" t="s">
        <v>332</v>
      </c>
      <c r="E78" s="9"/>
      <c r="F78" s="9"/>
      <c r="G78" s="13">
        <v>10</v>
      </c>
      <c r="H78" s="14"/>
      <c r="I78" s="14">
        <v>50</v>
      </c>
      <c r="J78" s="13"/>
      <c r="K78" s="13">
        <v>10</v>
      </c>
    </row>
    <row r="79" spans="1:11" ht="15.75" x14ac:dyDescent="0.25">
      <c r="A79" s="6"/>
      <c r="C79" s="9" t="s">
        <v>333</v>
      </c>
      <c r="E79" s="9"/>
      <c r="F79" s="9"/>
      <c r="G79" s="19">
        <v>10</v>
      </c>
      <c r="H79" s="14"/>
      <c r="I79" s="21">
        <v>210</v>
      </c>
      <c r="J79" s="20"/>
      <c r="K79" s="19">
        <v>10</v>
      </c>
    </row>
    <row r="80" spans="1:11" ht="15.75" x14ac:dyDescent="0.25">
      <c r="A80" s="23" t="s">
        <v>61</v>
      </c>
      <c r="C80" s="23"/>
      <c r="E80" s="23"/>
      <c r="F80" s="23"/>
      <c r="G80" s="24">
        <f>SUM(G73:G79)</f>
        <v>460</v>
      </c>
      <c r="H80" s="24"/>
      <c r="I80" s="24">
        <f>SUM(I73:I79)</f>
        <v>3025</v>
      </c>
      <c r="J80" s="24"/>
      <c r="K80" s="24">
        <f>SUM(K73:K79)</f>
        <v>1840</v>
      </c>
    </row>
    <row r="81" spans="1:11" ht="15.75" x14ac:dyDescent="0.25">
      <c r="A81" s="23"/>
      <c r="C81" s="23"/>
      <c r="E81" s="23"/>
      <c r="F81" s="23"/>
      <c r="G81" s="24"/>
      <c r="H81" s="24"/>
      <c r="I81" s="24"/>
      <c r="J81" s="24"/>
      <c r="K81" s="24"/>
    </row>
    <row r="82" spans="1:11" ht="15.75" x14ac:dyDescent="0.25">
      <c r="A82" s="6"/>
      <c r="B82" s="9" t="s">
        <v>62</v>
      </c>
      <c r="C82" s="9"/>
      <c r="E82" s="9"/>
      <c r="F82" s="9"/>
      <c r="G82" s="13"/>
      <c r="H82" s="14"/>
      <c r="I82" s="14"/>
      <c r="J82" s="13"/>
      <c r="K82" s="13"/>
    </row>
    <row r="83" spans="1:11" ht="15.75" x14ac:dyDescent="0.25">
      <c r="A83" s="6"/>
      <c r="C83" s="9" t="s">
        <v>63</v>
      </c>
      <c r="E83" s="9"/>
      <c r="F83" s="9"/>
      <c r="G83" s="13">
        <v>11800</v>
      </c>
      <c r="H83" s="14"/>
      <c r="I83" s="14">
        <v>9345</v>
      </c>
      <c r="J83" s="13"/>
      <c r="K83" s="13">
        <v>9300</v>
      </c>
    </row>
    <row r="84" spans="1:11" ht="15.75" x14ac:dyDescent="0.25">
      <c r="A84" s="6"/>
      <c r="C84" s="9" t="s">
        <v>64</v>
      </c>
      <c r="E84" s="9"/>
      <c r="F84" s="9"/>
      <c r="G84" s="13">
        <v>2400</v>
      </c>
      <c r="H84" s="14"/>
      <c r="I84" s="14">
        <v>2400</v>
      </c>
      <c r="J84" s="13"/>
      <c r="K84" s="13">
        <v>2400</v>
      </c>
    </row>
    <row r="85" spans="1:11" ht="15.75" x14ac:dyDescent="0.25">
      <c r="A85" s="6"/>
      <c r="C85" s="9" t="s">
        <v>65</v>
      </c>
      <c r="E85" s="9"/>
      <c r="F85" s="9"/>
      <c r="G85" s="13"/>
      <c r="H85" s="14"/>
      <c r="I85" s="14">
        <v>120</v>
      </c>
      <c r="J85" s="13"/>
      <c r="K85" s="13"/>
    </row>
    <row r="86" spans="1:11" ht="15.75" x14ac:dyDescent="0.25">
      <c r="A86" s="6"/>
      <c r="C86" s="9" t="s">
        <v>66</v>
      </c>
      <c r="E86" s="9"/>
      <c r="F86" s="9"/>
      <c r="G86" s="19">
        <v>9000</v>
      </c>
      <c r="H86" s="14"/>
      <c r="I86" s="21">
        <v>9000</v>
      </c>
      <c r="J86" s="20"/>
      <c r="K86" s="19">
        <v>9000</v>
      </c>
    </row>
    <row r="87" spans="1:11" ht="15.75" x14ac:dyDescent="0.25">
      <c r="A87" s="23" t="s">
        <v>67</v>
      </c>
      <c r="C87" s="23"/>
      <c r="E87" s="23"/>
      <c r="F87" s="23"/>
      <c r="G87" s="24">
        <f>ROUND(SUM(G83:G86),5)</f>
        <v>23200</v>
      </c>
      <c r="H87" s="24"/>
      <c r="I87" s="24">
        <f>ROUND(SUM(I83:I86),5)</f>
        <v>20865</v>
      </c>
      <c r="J87" s="24"/>
      <c r="K87" s="24">
        <f>SUM(K83:K86)</f>
        <v>20700</v>
      </c>
    </row>
    <row r="88" spans="1:11" ht="15.75" x14ac:dyDescent="0.25">
      <c r="A88" s="6"/>
      <c r="B88" s="9" t="s">
        <v>68</v>
      </c>
      <c r="C88" s="9"/>
      <c r="E88" s="9"/>
      <c r="F88" s="9"/>
      <c r="G88" s="13"/>
      <c r="H88" s="14"/>
      <c r="I88" s="14"/>
      <c r="J88" s="13"/>
      <c r="K88" s="13"/>
    </row>
    <row r="89" spans="1:11" ht="15.75" x14ac:dyDescent="0.25">
      <c r="A89" s="6"/>
      <c r="C89" s="9" t="s">
        <v>69</v>
      </c>
      <c r="E89" s="9"/>
      <c r="F89" s="9"/>
      <c r="G89" s="13">
        <v>1500</v>
      </c>
      <c r="H89" s="14"/>
      <c r="I89" s="14">
        <v>1440</v>
      </c>
      <c r="J89" s="13"/>
      <c r="K89" s="13">
        <v>1500</v>
      </c>
    </row>
    <row r="90" spans="1:11" ht="15.75" x14ac:dyDescent="0.25">
      <c r="A90" s="6"/>
      <c r="C90" s="9" t="s">
        <v>70</v>
      </c>
      <c r="E90" s="9"/>
      <c r="F90" s="9"/>
      <c r="G90" s="13">
        <v>111770</v>
      </c>
      <c r="H90" s="14"/>
      <c r="I90" s="14">
        <v>114821</v>
      </c>
      <c r="J90" s="13"/>
      <c r="K90" s="13">
        <v>114000</v>
      </c>
    </row>
    <row r="91" spans="1:11" ht="15.75" x14ac:dyDescent="0.25">
      <c r="A91" s="6"/>
      <c r="C91" s="9" t="s">
        <v>71</v>
      </c>
      <c r="E91" s="9"/>
      <c r="F91" s="9"/>
      <c r="G91" s="13">
        <v>1500</v>
      </c>
      <c r="H91" s="14"/>
      <c r="I91" s="14">
        <v>2100</v>
      </c>
      <c r="J91" s="13"/>
      <c r="K91" s="13">
        <v>2000</v>
      </c>
    </row>
    <row r="92" spans="1:11" ht="15.75" x14ac:dyDescent="0.25">
      <c r="A92" s="6"/>
      <c r="C92" s="9" t="s">
        <v>72</v>
      </c>
      <c r="E92" s="9"/>
      <c r="F92" s="9"/>
      <c r="G92" s="13">
        <v>80000</v>
      </c>
      <c r="H92" s="14"/>
      <c r="I92" s="14">
        <v>102409</v>
      </c>
      <c r="J92" s="13"/>
      <c r="K92" s="13">
        <v>102000</v>
      </c>
    </row>
    <row r="93" spans="1:11" ht="15.75" x14ac:dyDescent="0.25">
      <c r="A93" s="6"/>
      <c r="C93" s="9" t="s">
        <v>73</v>
      </c>
      <c r="E93" s="9"/>
      <c r="F93" s="9"/>
      <c r="G93" s="13"/>
      <c r="H93" s="14"/>
      <c r="I93" s="14"/>
      <c r="J93" s="13"/>
      <c r="K93" s="13">
        <v>14200</v>
      </c>
    </row>
    <row r="94" spans="1:11" ht="15.75" x14ac:dyDescent="0.25">
      <c r="A94" s="6"/>
      <c r="C94" s="9" t="s">
        <v>74</v>
      </c>
      <c r="E94" s="9"/>
      <c r="F94" s="9"/>
      <c r="G94" s="13">
        <v>3500</v>
      </c>
      <c r="H94" s="14"/>
      <c r="I94" s="32">
        <v>6900</v>
      </c>
      <c r="J94" s="20"/>
      <c r="K94" s="13">
        <v>6000</v>
      </c>
    </row>
    <row r="95" spans="1:11" ht="15.75" x14ac:dyDescent="0.25">
      <c r="A95" s="6"/>
      <c r="C95" s="9" t="s">
        <v>75</v>
      </c>
      <c r="E95" s="9"/>
      <c r="F95" s="9"/>
      <c r="G95" s="19">
        <v>6000</v>
      </c>
      <c r="H95" s="14"/>
      <c r="I95" s="21">
        <v>0</v>
      </c>
      <c r="J95" s="20"/>
      <c r="K95" s="19">
        <v>0</v>
      </c>
    </row>
    <row r="96" spans="1:11" ht="15.75" x14ac:dyDescent="0.25">
      <c r="A96" s="23" t="s">
        <v>76</v>
      </c>
      <c r="C96" s="23"/>
      <c r="E96" s="23"/>
      <c r="F96" s="23"/>
      <c r="G96" s="24">
        <f>SUM(G89:G95)</f>
        <v>204270</v>
      </c>
      <c r="H96" s="24"/>
      <c r="I96" s="24">
        <f>ROUND(SUM(I89:I95),5)</f>
        <v>227670</v>
      </c>
      <c r="J96" s="24"/>
      <c r="K96" s="24">
        <f>SUM(K89:K95)</f>
        <v>239700</v>
      </c>
    </row>
    <row r="97" spans="1:11" ht="15.75" x14ac:dyDescent="0.25">
      <c r="A97" s="23"/>
      <c r="C97" s="23"/>
      <c r="E97" s="23"/>
      <c r="F97" s="23"/>
      <c r="G97" s="24"/>
      <c r="H97" s="24"/>
      <c r="I97" s="24"/>
      <c r="J97" s="24"/>
      <c r="K97" s="24"/>
    </row>
    <row r="98" spans="1:11" ht="15.75" x14ac:dyDescent="0.25">
      <c r="A98" s="6"/>
      <c r="B98" s="9" t="s">
        <v>77</v>
      </c>
      <c r="C98" s="9"/>
      <c r="E98" s="9"/>
      <c r="F98" s="9"/>
      <c r="G98" s="13"/>
      <c r="H98" s="14"/>
      <c r="I98" s="14"/>
      <c r="J98" s="13"/>
      <c r="K98" s="13"/>
    </row>
    <row r="99" spans="1:11" ht="15.75" x14ac:dyDescent="0.25">
      <c r="A99" s="6"/>
      <c r="C99" s="9" t="s">
        <v>78</v>
      </c>
      <c r="E99" s="9"/>
      <c r="F99" s="9"/>
      <c r="G99" s="13">
        <v>8000</v>
      </c>
      <c r="H99" s="14"/>
      <c r="I99" s="14">
        <v>8000</v>
      </c>
      <c r="J99" s="13"/>
      <c r="K99" s="13">
        <v>8000</v>
      </c>
    </row>
    <row r="100" spans="1:11" ht="15.75" x14ac:dyDescent="0.25">
      <c r="A100" s="6"/>
      <c r="C100" s="9" t="s">
        <v>79</v>
      </c>
      <c r="E100" s="9"/>
      <c r="F100" s="9"/>
      <c r="G100" s="13">
        <v>3500</v>
      </c>
      <c r="H100" s="14"/>
      <c r="I100" s="14">
        <v>3500</v>
      </c>
      <c r="J100" s="13"/>
      <c r="K100" s="13">
        <v>5000</v>
      </c>
    </row>
    <row r="101" spans="1:11" ht="15.75" x14ac:dyDescent="0.25">
      <c r="A101" s="6"/>
      <c r="C101" s="9" t="s">
        <v>80</v>
      </c>
      <c r="E101" s="9"/>
      <c r="F101" s="9"/>
      <c r="G101" s="13">
        <v>95000</v>
      </c>
      <c r="H101" s="14"/>
      <c r="I101" s="14">
        <v>95000</v>
      </c>
      <c r="J101" s="13"/>
      <c r="K101" s="13">
        <v>100000</v>
      </c>
    </row>
    <row r="102" spans="1:11" ht="15.75" x14ac:dyDescent="0.25">
      <c r="A102" s="6"/>
      <c r="C102" s="9" t="s">
        <v>81</v>
      </c>
      <c r="E102" s="9"/>
      <c r="F102" s="9"/>
      <c r="G102" s="13"/>
      <c r="H102" s="14"/>
      <c r="I102" s="14"/>
      <c r="J102" s="13"/>
      <c r="K102" s="13"/>
    </row>
    <row r="103" spans="1:11" ht="15.75" x14ac:dyDescent="0.25">
      <c r="A103" s="6"/>
      <c r="C103" s="9" t="s">
        <v>82</v>
      </c>
      <c r="E103" s="9"/>
      <c r="F103" s="9"/>
      <c r="G103" s="19">
        <v>3700</v>
      </c>
      <c r="H103" s="14"/>
      <c r="I103" s="21">
        <v>3700</v>
      </c>
      <c r="J103" s="20"/>
      <c r="K103" s="19">
        <v>3700</v>
      </c>
    </row>
    <row r="104" spans="1:11" ht="15.75" x14ac:dyDescent="0.25">
      <c r="A104" s="23" t="s">
        <v>83</v>
      </c>
      <c r="C104" s="23"/>
      <c r="E104" s="23"/>
      <c r="F104" s="23"/>
      <c r="G104" s="24">
        <f>ROUND(SUM(G99:G103),5)</f>
        <v>110200</v>
      </c>
      <c r="H104" s="24"/>
      <c r="I104" s="24">
        <f>ROUND(SUM(I99:I103),5)</f>
        <v>110200</v>
      </c>
      <c r="J104" s="24"/>
      <c r="K104" s="24">
        <f>SUM(K99:K103)</f>
        <v>116700</v>
      </c>
    </row>
    <row r="105" spans="1:11" ht="15.75" x14ac:dyDescent="0.25">
      <c r="A105" s="23"/>
      <c r="C105" s="23"/>
      <c r="E105" s="23"/>
      <c r="F105" s="23"/>
      <c r="G105" s="24"/>
      <c r="H105" s="24"/>
      <c r="I105" s="24"/>
      <c r="J105" s="24"/>
      <c r="K105" s="24"/>
    </row>
    <row r="106" spans="1:11" ht="15.75" x14ac:dyDescent="0.25">
      <c r="A106" s="6"/>
      <c r="B106" s="9" t="s">
        <v>84</v>
      </c>
      <c r="C106" s="6"/>
      <c r="E106" s="9"/>
      <c r="F106" s="9"/>
      <c r="G106" s="13"/>
      <c r="H106" s="14"/>
      <c r="I106" s="14"/>
      <c r="J106" s="13"/>
      <c r="K106" s="13"/>
    </row>
    <row r="107" spans="1:11" ht="15.75" x14ac:dyDescent="0.25">
      <c r="A107" s="6"/>
      <c r="C107" s="9" t="s">
        <v>85</v>
      </c>
      <c r="E107" s="6"/>
      <c r="F107" s="9"/>
      <c r="G107" s="13"/>
      <c r="H107" s="14"/>
      <c r="I107" s="14">
        <v>1723</v>
      </c>
      <c r="J107" s="13"/>
      <c r="K107" s="13"/>
    </row>
    <row r="108" spans="1:11" ht="15.75" x14ac:dyDescent="0.25">
      <c r="A108" s="6"/>
      <c r="C108" s="9" t="s">
        <v>86</v>
      </c>
      <c r="E108" s="6"/>
      <c r="F108" s="9"/>
      <c r="G108" s="13"/>
      <c r="H108" s="14"/>
      <c r="I108" s="14">
        <v>200</v>
      </c>
      <c r="J108" s="13"/>
      <c r="K108" s="13"/>
    </row>
    <row r="109" spans="1:11" ht="15.75" x14ac:dyDescent="0.25">
      <c r="A109" s="6"/>
      <c r="C109" s="9" t="s">
        <v>87</v>
      </c>
      <c r="E109" s="6"/>
      <c r="F109" s="9"/>
      <c r="G109" s="13"/>
      <c r="H109" s="14"/>
      <c r="I109" s="14">
        <v>500</v>
      </c>
      <c r="J109" s="13"/>
      <c r="K109" s="13"/>
    </row>
    <row r="110" spans="1:11" ht="15.75" x14ac:dyDescent="0.25">
      <c r="A110" s="6"/>
      <c r="C110" s="9" t="s">
        <v>88</v>
      </c>
      <c r="E110" s="6"/>
      <c r="F110" s="9"/>
      <c r="G110" s="19"/>
      <c r="H110" s="14"/>
      <c r="I110" s="21">
        <v>0</v>
      </c>
      <c r="J110" s="20"/>
      <c r="K110" s="19"/>
    </row>
    <row r="111" spans="1:11" ht="15.75" x14ac:dyDescent="0.25">
      <c r="A111" s="23" t="s">
        <v>89</v>
      </c>
      <c r="C111" s="34"/>
      <c r="E111" s="23"/>
      <c r="F111" s="23"/>
      <c r="G111" s="24">
        <v>0</v>
      </c>
      <c r="H111" s="24"/>
      <c r="I111" s="28">
        <f>SUM(I107:I110)</f>
        <v>2423</v>
      </c>
      <c r="J111" s="24"/>
      <c r="K111" s="24">
        <v>0</v>
      </c>
    </row>
    <row r="112" spans="1:11" ht="15.75" x14ac:dyDescent="0.25">
      <c r="A112" s="23"/>
      <c r="C112" s="34"/>
      <c r="E112" s="23"/>
      <c r="F112" s="23"/>
      <c r="G112" s="24"/>
      <c r="H112" s="24"/>
      <c r="I112" s="28"/>
      <c r="J112" s="24"/>
      <c r="K112" s="24"/>
    </row>
    <row r="113" spans="1:11" ht="15.75" x14ac:dyDescent="0.25">
      <c r="A113" s="6"/>
      <c r="B113" s="9" t="s">
        <v>90</v>
      </c>
      <c r="C113" s="6"/>
      <c r="E113" s="9"/>
      <c r="F113" s="9"/>
      <c r="G113" s="13"/>
      <c r="H113" s="14"/>
      <c r="I113" s="14"/>
      <c r="J113" s="13"/>
      <c r="K113" s="13"/>
    </row>
    <row r="114" spans="1:11" ht="15.75" x14ac:dyDescent="0.25">
      <c r="A114" s="6"/>
      <c r="C114" s="9" t="s">
        <v>91</v>
      </c>
      <c r="E114" s="6"/>
      <c r="F114" s="9"/>
      <c r="G114" s="13">
        <v>94642.22</v>
      </c>
      <c r="H114" s="14"/>
      <c r="I114" s="14">
        <v>94642</v>
      </c>
      <c r="J114" s="13"/>
      <c r="K114" s="13">
        <v>96545</v>
      </c>
    </row>
    <row r="115" spans="1:11" ht="15.75" x14ac:dyDescent="0.25">
      <c r="A115" s="6"/>
      <c r="C115" s="9" t="s">
        <v>92</v>
      </c>
      <c r="E115" s="6"/>
      <c r="F115" s="9"/>
      <c r="G115" s="13"/>
      <c r="H115" s="14"/>
      <c r="I115" s="14">
        <v>4600</v>
      </c>
      <c r="J115" s="13"/>
      <c r="K115" s="13"/>
    </row>
    <row r="116" spans="1:11" ht="15.75" x14ac:dyDescent="0.25">
      <c r="A116" s="6"/>
      <c r="C116" s="9" t="s">
        <v>93</v>
      </c>
      <c r="E116" s="6"/>
      <c r="F116" s="9"/>
      <c r="G116" s="13"/>
      <c r="H116" s="14"/>
      <c r="I116" s="14">
        <v>1700</v>
      </c>
      <c r="J116" s="13"/>
      <c r="K116" s="13">
        <v>500</v>
      </c>
    </row>
    <row r="117" spans="1:11" ht="15.75" x14ac:dyDescent="0.25">
      <c r="A117" s="6"/>
      <c r="C117" s="9" t="s">
        <v>94</v>
      </c>
      <c r="E117" s="6"/>
      <c r="F117" s="9"/>
      <c r="G117" s="13">
        <v>31400</v>
      </c>
      <c r="H117" s="14"/>
      <c r="I117" s="14">
        <v>31400</v>
      </c>
      <c r="J117" s="13"/>
      <c r="K117" s="13">
        <v>33150</v>
      </c>
    </row>
    <row r="118" spans="1:11" ht="15.75" x14ac:dyDescent="0.25">
      <c r="A118" s="6"/>
      <c r="C118" s="9" t="s">
        <v>342</v>
      </c>
      <c r="E118" s="6"/>
      <c r="F118" s="9"/>
      <c r="G118" s="13"/>
      <c r="H118" s="14"/>
      <c r="I118" s="14">
        <v>15000</v>
      </c>
      <c r="J118" s="13"/>
      <c r="K118" s="13"/>
    </row>
    <row r="119" spans="1:11" ht="15.75" x14ac:dyDescent="0.25">
      <c r="A119" s="6"/>
      <c r="C119" s="9" t="s">
        <v>95</v>
      </c>
      <c r="E119" s="6"/>
      <c r="F119" s="6"/>
      <c r="G119" s="13"/>
      <c r="H119" s="14"/>
      <c r="I119" s="14">
        <v>5900</v>
      </c>
      <c r="J119" s="13"/>
      <c r="K119" s="19"/>
    </row>
    <row r="120" spans="1:11" ht="15.75" x14ac:dyDescent="0.25">
      <c r="A120" s="23" t="s">
        <v>96</v>
      </c>
      <c r="C120" s="6"/>
      <c r="E120" s="23"/>
      <c r="F120" s="23"/>
      <c r="G120" s="24">
        <f>SUM(G114:G119)</f>
        <v>126042.22</v>
      </c>
      <c r="H120" s="24"/>
      <c r="I120" s="24">
        <f>ROUND(SUM(I114:I119),5)</f>
        <v>153242</v>
      </c>
      <c r="J120" s="24"/>
      <c r="K120" s="24">
        <f>SUM(K114:K119)</f>
        <v>130195</v>
      </c>
    </row>
    <row r="121" spans="1:11" ht="15.75" x14ac:dyDescent="0.25">
      <c r="A121" s="23"/>
      <c r="C121" s="6"/>
      <c r="E121" s="23"/>
      <c r="F121" s="23"/>
      <c r="G121" s="24"/>
      <c r="H121" s="24"/>
      <c r="I121" s="24"/>
      <c r="J121" s="24"/>
      <c r="K121" s="24"/>
    </row>
    <row r="122" spans="1:11" ht="15.75" x14ac:dyDescent="0.25">
      <c r="A122" s="6"/>
      <c r="B122" s="9" t="s">
        <v>97</v>
      </c>
      <c r="C122" s="9"/>
      <c r="E122" s="9"/>
      <c r="F122" s="9"/>
      <c r="G122" s="13"/>
      <c r="H122" s="14"/>
      <c r="I122" s="14"/>
      <c r="J122" s="13"/>
      <c r="K122" s="13"/>
    </row>
    <row r="123" spans="1:11" ht="15.75" x14ac:dyDescent="0.25">
      <c r="A123" s="6"/>
      <c r="C123" s="9" t="s">
        <v>98</v>
      </c>
      <c r="E123" s="9"/>
      <c r="F123" s="9"/>
      <c r="G123" s="19">
        <v>10880</v>
      </c>
      <c r="H123" s="14"/>
      <c r="I123" s="21">
        <v>10880</v>
      </c>
      <c r="J123" s="20"/>
      <c r="K123" s="19">
        <v>16851</v>
      </c>
    </row>
    <row r="124" spans="1:11" ht="15.75" x14ac:dyDescent="0.25">
      <c r="A124" s="23" t="s">
        <v>99</v>
      </c>
      <c r="C124" s="23"/>
      <c r="E124" s="23"/>
      <c r="F124" s="23"/>
      <c r="G124" s="24">
        <f>G123</f>
        <v>10880</v>
      </c>
      <c r="H124" s="24"/>
      <c r="I124" s="24">
        <f>ROUND(SUM(I122:I123),5)</f>
        <v>10880</v>
      </c>
      <c r="J124" s="24"/>
      <c r="K124" s="24">
        <f>K123</f>
        <v>16851</v>
      </c>
    </row>
    <row r="125" spans="1:11" ht="15.75" x14ac:dyDescent="0.25">
      <c r="A125" s="23"/>
      <c r="C125" s="23"/>
      <c r="E125" s="23"/>
      <c r="F125" s="23"/>
      <c r="G125" s="24"/>
      <c r="H125" s="24"/>
      <c r="I125" s="24"/>
      <c r="J125" s="24"/>
      <c r="K125" s="24"/>
    </row>
    <row r="126" spans="1:11" ht="15.75" x14ac:dyDescent="0.25">
      <c r="A126" s="6"/>
      <c r="B126" s="9" t="s">
        <v>100</v>
      </c>
      <c r="C126" s="9"/>
      <c r="E126" s="9"/>
      <c r="F126" s="9"/>
      <c r="G126" s="13"/>
      <c r="H126" s="14"/>
      <c r="I126" s="14"/>
      <c r="J126" s="13"/>
      <c r="K126" s="13"/>
    </row>
    <row r="127" spans="1:11" ht="15.75" x14ac:dyDescent="0.25">
      <c r="A127" s="6"/>
      <c r="C127" s="9" t="s">
        <v>101</v>
      </c>
      <c r="E127" s="9"/>
      <c r="F127" s="9"/>
      <c r="G127" s="13">
        <v>278000</v>
      </c>
      <c r="H127" s="14"/>
      <c r="I127" s="14">
        <v>285000</v>
      </c>
      <c r="J127" s="13"/>
      <c r="K127" s="13">
        <v>282000</v>
      </c>
    </row>
    <row r="128" spans="1:11" ht="15.75" x14ac:dyDescent="0.25">
      <c r="A128" s="6"/>
      <c r="C128" s="9" t="s">
        <v>102</v>
      </c>
      <c r="E128" s="9"/>
      <c r="F128" s="9"/>
      <c r="G128" s="13">
        <v>4000</v>
      </c>
      <c r="H128" s="14"/>
      <c r="I128" s="14">
        <v>2600</v>
      </c>
      <c r="J128" s="13"/>
      <c r="K128" s="13">
        <v>6000</v>
      </c>
    </row>
    <row r="129" spans="1:11" ht="15.75" x14ac:dyDescent="0.25">
      <c r="A129" s="6"/>
      <c r="C129" s="9" t="s">
        <v>103</v>
      </c>
      <c r="E129" s="9"/>
      <c r="F129" s="9"/>
      <c r="G129" s="19"/>
      <c r="H129" s="14"/>
      <c r="I129" s="21">
        <v>4500</v>
      </c>
      <c r="J129" s="20"/>
      <c r="K129" s="19">
        <v>2000</v>
      </c>
    </row>
    <row r="130" spans="1:11" ht="15.75" x14ac:dyDescent="0.25">
      <c r="A130" s="23" t="s">
        <v>104</v>
      </c>
      <c r="C130" s="23"/>
      <c r="E130" s="23"/>
      <c r="F130" s="23"/>
      <c r="G130" s="24">
        <f>ROUND(SUM(G126:G129),5)</f>
        <v>282000</v>
      </c>
      <c r="H130" s="24"/>
      <c r="I130" s="24">
        <f>ROUND(SUM(I126:I129),5)</f>
        <v>292100</v>
      </c>
      <c r="J130" s="24"/>
      <c r="K130" s="24">
        <f>SUM(K127:K129)</f>
        <v>290000</v>
      </c>
    </row>
    <row r="131" spans="1:11" ht="15.75" x14ac:dyDescent="0.25">
      <c r="A131" s="23"/>
      <c r="C131" s="23"/>
      <c r="E131" s="23"/>
      <c r="F131" s="23"/>
      <c r="G131" s="24"/>
      <c r="H131" s="24"/>
      <c r="I131" s="24"/>
      <c r="J131" s="24"/>
      <c r="K131" s="24"/>
    </row>
    <row r="132" spans="1:11" ht="15.75" x14ac:dyDescent="0.25">
      <c r="A132" s="6"/>
      <c r="B132" s="9" t="s">
        <v>105</v>
      </c>
      <c r="C132" s="9"/>
      <c r="E132" s="9"/>
      <c r="F132" s="9"/>
      <c r="G132" s="13"/>
      <c r="H132" s="14"/>
      <c r="I132" s="14"/>
      <c r="J132" s="13"/>
      <c r="K132" s="13"/>
    </row>
    <row r="133" spans="1:11" ht="15.75" x14ac:dyDescent="0.25">
      <c r="A133" s="6"/>
      <c r="C133" s="9" t="s">
        <v>337</v>
      </c>
      <c r="E133" s="9"/>
      <c r="F133" s="9"/>
      <c r="G133" s="13"/>
      <c r="H133" s="14"/>
      <c r="I133" s="14">
        <v>400</v>
      </c>
      <c r="J133" s="13"/>
      <c r="K133" s="13"/>
    </row>
    <row r="134" spans="1:11" ht="15.75" x14ac:dyDescent="0.25">
      <c r="A134" s="6"/>
      <c r="C134" s="9" t="s">
        <v>106</v>
      </c>
      <c r="E134" s="9"/>
      <c r="F134" s="9"/>
      <c r="G134" s="13"/>
      <c r="H134" s="14"/>
      <c r="I134" s="14">
        <v>200</v>
      </c>
      <c r="J134" s="13"/>
      <c r="K134" s="13"/>
    </row>
    <row r="135" spans="1:11" ht="15.75" x14ac:dyDescent="0.25">
      <c r="A135" s="6"/>
      <c r="C135" s="9" t="s">
        <v>107</v>
      </c>
      <c r="E135" s="9"/>
      <c r="F135" s="9"/>
      <c r="G135" s="19">
        <v>8000</v>
      </c>
      <c r="H135" s="14"/>
      <c r="I135" s="21">
        <v>4732</v>
      </c>
      <c r="J135" s="20"/>
      <c r="K135" s="19">
        <v>6000</v>
      </c>
    </row>
    <row r="136" spans="1:11" ht="15.75" x14ac:dyDescent="0.25">
      <c r="A136" s="23" t="s">
        <v>108</v>
      </c>
      <c r="C136" s="23"/>
      <c r="E136" s="23"/>
      <c r="F136" s="23"/>
      <c r="G136" s="24">
        <f>ROUND(SUM(G132:G135),5)</f>
        <v>8000</v>
      </c>
      <c r="H136" s="24"/>
      <c r="I136" s="24">
        <f>ROUND(SUM(I132:I135),5)</f>
        <v>5332</v>
      </c>
      <c r="J136" s="24"/>
      <c r="K136" s="24">
        <f>SUM(K133:K135)</f>
        <v>6000</v>
      </c>
    </row>
    <row r="137" spans="1:11" ht="15.75" x14ac:dyDescent="0.25">
      <c r="A137" s="23"/>
      <c r="C137" s="23"/>
      <c r="E137" s="23"/>
      <c r="F137" s="23"/>
      <c r="G137" s="24"/>
      <c r="H137" s="24"/>
      <c r="I137" s="24"/>
      <c r="J137" s="24"/>
      <c r="K137" s="24"/>
    </row>
    <row r="138" spans="1:11" ht="15.75" x14ac:dyDescent="0.25">
      <c r="A138" s="6"/>
      <c r="B138" s="9" t="s">
        <v>109</v>
      </c>
      <c r="C138" s="9"/>
      <c r="E138" s="9"/>
      <c r="F138" s="9"/>
      <c r="G138" s="13"/>
      <c r="H138" s="14"/>
      <c r="I138" s="14"/>
      <c r="J138" s="13"/>
      <c r="K138" s="13"/>
    </row>
    <row r="139" spans="1:11" ht="15.75" x14ac:dyDescent="0.25">
      <c r="A139" s="6"/>
      <c r="C139" s="9" t="s">
        <v>110</v>
      </c>
      <c r="E139" s="9"/>
      <c r="F139" s="9"/>
      <c r="G139" s="19"/>
      <c r="H139" s="14"/>
      <c r="I139" s="21">
        <v>0</v>
      </c>
      <c r="J139" s="20"/>
      <c r="K139" s="19"/>
    </row>
    <row r="140" spans="1:11" ht="15.75" x14ac:dyDescent="0.25">
      <c r="A140" s="23" t="s">
        <v>111</v>
      </c>
      <c r="C140" s="23"/>
      <c r="E140" s="23"/>
      <c r="F140" s="23"/>
      <c r="G140" s="24">
        <f>ROUND(SUM(G138:G139),5)</f>
        <v>0</v>
      </c>
      <c r="H140" s="24"/>
      <c r="I140" s="24">
        <f>ROUND(SUM(I138:I139),5)</f>
        <v>0</v>
      </c>
      <c r="J140" s="24"/>
      <c r="K140" s="24">
        <f>ROUND(SUM(K138:K139),5)</f>
        <v>0</v>
      </c>
    </row>
    <row r="141" spans="1:11" ht="15.75" x14ac:dyDescent="0.25">
      <c r="A141" s="23"/>
      <c r="C141" s="23"/>
      <c r="E141" s="23"/>
      <c r="F141" s="23"/>
      <c r="G141" s="24"/>
      <c r="H141" s="24"/>
      <c r="I141" s="24"/>
      <c r="J141" s="24"/>
      <c r="K141" s="24"/>
    </row>
    <row r="142" spans="1:11" ht="15.75" x14ac:dyDescent="0.25">
      <c r="A142" s="6"/>
      <c r="B142" s="9" t="s">
        <v>112</v>
      </c>
      <c r="C142" s="9"/>
      <c r="E142" s="9"/>
      <c r="F142" s="9"/>
      <c r="G142" s="13"/>
      <c r="H142" s="14"/>
      <c r="I142" s="14"/>
      <c r="J142" s="13"/>
      <c r="K142" s="13"/>
    </row>
    <row r="143" spans="1:11" ht="15.75" x14ac:dyDescent="0.25">
      <c r="A143" s="6"/>
      <c r="C143" s="9" t="s">
        <v>113</v>
      </c>
      <c r="E143" s="9"/>
      <c r="F143" s="9"/>
      <c r="G143" s="19"/>
      <c r="H143" s="14"/>
      <c r="I143" s="21">
        <v>23300</v>
      </c>
      <c r="J143" s="20"/>
      <c r="K143" s="19"/>
    </row>
    <row r="144" spans="1:11" ht="15.75" x14ac:dyDescent="0.25">
      <c r="A144" s="23" t="s">
        <v>114</v>
      </c>
      <c r="C144" s="23"/>
      <c r="E144" s="23"/>
      <c r="F144" s="23"/>
      <c r="G144" s="24">
        <f>ROUND(SUM(G142:G143),5)</f>
        <v>0</v>
      </c>
      <c r="H144" s="24"/>
      <c r="I144" s="24">
        <f>ROUND(SUM(I142:I143),5)</f>
        <v>23300</v>
      </c>
      <c r="J144" s="24"/>
      <c r="K144" s="24">
        <f>ROUND(SUM(K142:K143),5)</f>
        <v>0</v>
      </c>
    </row>
    <row r="145" spans="1:12" ht="15.75" x14ac:dyDescent="0.25">
      <c r="A145" s="23"/>
      <c r="C145" s="23"/>
      <c r="E145" s="23"/>
      <c r="F145" s="23"/>
      <c r="G145" s="24"/>
      <c r="H145" s="24"/>
      <c r="I145" s="24"/>
      <c r="J145" s="24"/>
      <c r="K145" s="24"/>
    </row>
    <row r="146" spans="1:12" ht="16.5" thickBot="1" x14ac:dyDescent="0.3">
      <c r="A146" s="6"/>
      <c r="B146" s="35" t="s">
        <v>352</v>
      </c>
      <c r="C146" s="23"/>
      <c r="E146" s="23"/>
      <c r="F146" s="23"/>
      <c r="G146" s="26">
        <v>0</v>
      </c>
      <c r="H146" s="24"/>
      <c r="I146" s="26">
        <v>0</v>
      </c>
      <c r="J146" s="28"/>
      <c r="K146" s="26">
        <v>193294</v>
      </c>
      <c r="L146" t="s">
        <v>334</v>
      </c>
    </row>
    <row r="147" spans="1:12" ht="16.5" thickTop="1" x14ac:dyDescent="0.25">
      <c r="A147" s="6"/>
      <c r="B147" s="35"/>
      <c r="C147" s="23"/>
      <c r="E147" s="23"/>
      <c r="F147" s="23"/>
      <c r="G147" s="28"/>
      <c r="H147" s="24"/>
      <c r="I147" s="28"/>
      <c r="J147" s="28"/>
      <c r="K147" s="28"/>
    </row>
    <row r="148" spans="1:12" ht="16.5" thickBot="1" x14ac:dyDescent="0.3">
      <c r="A148" s="9" t="s">
        <v>115</v>
      </c>
      <c r="C148" s="9"/>
      <c r="D148" s="9"/>
      <c r="E148" s="9"/>
      <c r="F148" s="9"/>
      <c r="G148" s="36">
        <f>(G12+G16)</f>
        <v>184000</v>
      </c>
      <c r="H148" s="14"/>
      <c r="I148" s="36">
        <f>(I12+I16)</f>
        <v>190000</v>
      </c>
      <c r="J148" s="38"/>
      <c r="K148" s="36">
        <f>(K12+K16)</f>
        <v>184000</v>
      </c>
    </row>
    <row r="149" spans="1:12" ht="17.25" thickTop="1" thickBot="1" x14ac:dyDescent="0.3">
      <c r="A149" s="9" t="s">
        <v>116</v>
      </c>
      <c r="C149" s="9"/>
      <c r="D149" s="9"/>
      <c r="E149" s="9"/>
      <c r="F149" s="9"/>
      <c r="G149" s="39">
        <f>SUM(G11+G15+G32+G41+G58+G70+G80+G87+G96+G104+G111+G120+G124+G130+G136+G140+G144+G146)</f>
        <v>2347052.2199999997</v>
      </c>
      <c r="H149" s="14"/>
      <c r="I149" s="39">
        <f>SUM(I11+I15+I32+I41+I58+I70+I80+I87+I96+I104+I111+I120+I124+I130+I136+I140+I144+I146)</f>
        <v>2464556</v>
      </c>
      <c r="J149" s="38"/>
      <c r="K149" s="39">
        <f>SUM(K11+K15+K32+K41+K58+K70+K80+K87+K96+K104+K111+K120+K124+K130+K136+K140+K144+K146)</f>
        <v>2647580</v>
      </c>
    </row>
    <row r="150" spans="1:12" ht="16.5" thickTop="1" x14ac:dyDescent="0.25">
      <c r="A150" s="6"/>
      <c r="B150" s="9"/>
      <c r="C150" s="9"/>
      <c r="D150" s="9"/>
      <c r="E150" s="9"/>
      <c r="F150" s="9"/>
      <c r="G150" s="27">
        <f>(G148+G149)</f>
        <v>2531052.2199999997</v>
      </c>
      <c r="H150" s="14"/>
      <c r="I150" s="27">
        <f>(I148+I149)</f>
        <v>2654556</v>
      </c>
      <c r="J150" s="38"/>
      <c r="K150" s="27">
        <f>(K148+K149)</f>
        <v>2831580</v>
      </c>
    </row>
    <row r="151" spans="1:12" ht="18.75" x14ac:dyDescent="0.3">
      <c r="A151" s="10" t="s">
        <v>117</v>
      </c>
      <c r="B151" s="9"/>
      <c r="C151" s="9"/>
      <c r="E151" s="9"/>
      <c r="F151" s="9"/>
      <c r="G151" s="6"/>
      <c r="H151" s="14"/>
      <c r="I151" s="14"/>
      <c r="J151" s="27"/>
      <c r="K151" s="6"/>
    </row>
    <row r="152" spans="1:12" ht="15.75" x14ac:dyDescent="0.25">
      <c r="A152" s="9"/>
      <c r="B152" s="9" t="s">
        <v>118</v>
      </c>
      <c r="C152" s="9"/>
      <c r="E152" s="9"/>
      <c r="F152" s="9"/>
      <c r="G152" s="13"/>
      <c r="H152" s="14"/>
      <c r="I152" s="14"/>
      <c r="J152" s="13"/>
      <c r="K152" s="13"/>
    </row>
    <row r="153" spans="1:12" ht="15.75" x14ac:dyDescent="0.25">
      <c r="A153" s="9"/>
      <c r="C153" s="9" t="s">
        <v>119</v>
      </c>
      <c r="E153" s="9"/>
      <c r="F153" s="9"/>
      <c r="G153" s="13">
        <v>7800</v>
      </c>
      <c r="H153" s="14"/>
      <c r="I153" s="14">
        <v>7800</v>
      </c>
      <c r="J153" s="13"/>
      <c r="K153" s="13">
        <v>7800</v>
      </c>
    </row>
    <row r="154" spans="1:12" ht="15.75" x14ac:dyDescent="0.25">
      <c r="A154" s="9"/>
      <c r="C154" s="9" t="s">
        <v>120</v>
      </c>
      <c r="E154" s="9"/>
      <c r="F154" s="9"/>
      <c r="G154" s="13">
        <v>5500</v>
      </c>
      <c r="H154" s="14"/>
      <c r="I154" s="14">
        <v>4600</v>
      </c>
      <c r="J154" s="13"/>
      <c r="K154" s="13">
        <v>5500</v>
      </c>
    </row>
    <row r="155" spans="1:12" ht="15.75" x14ac:dyDescent="0.25">
      <c r="A155" s="9"/>
      <c r="C155" s="9" t="s">
        <v>121</v>
      </c>
      <c r="E155" s="9"/>
      <c r="F155" s="9"/>
      <c r="G155" s="13">
        <v>1000</v>
      </c>
      <c r="H155" s="14"/>
      <c r="I155" s="14">
        <v>600</v>
      </c>
      <c r="J155" s="13"/>
      <c r="K155" s="13">
        <v>1000</v>
      </c>
    </row>
    <row r="156" spans="1:12" ht="15.75" x14ac:dyDescent="0.25">
      <c r="A156" s="9"/>
      <c r="C156" s="9" t="s">
        <v>122</v>
      </c>
      <c r="E156" s="9"/>
      <c r="F156" s="9"/>
      <c r="G156" s="13">
        <v>5900</v>
      </c>
      <c r="H156" s="14"/>
      <c r="I156" s="14">
        <v>5900</v>
      </c>
      <c r="J156" s="13"/>
      <c r="K156" s="13">
        <v>6700</v>
      </c>
    </row>
    <row r="157" spans="1:12" ht="15.75" x14ac:dyDescent="0.25">
      <c r="A157" s="9"/>
      <c r="C157" s="9" t="s">
        <v>123</v>
      </c>
      <c r="E157" s="9"/>
      <c r="F157" s="9"/>
      <c r="G157" s="13">
        <v>450</v>
      </c>
      <c r="H157" s="14"/>
      <c r="I157" s="14">
        <v>450</v>
      </c>
      <c r="J157" s="13"/>
      <c r="K157" s="13">
        <v>620</v>
      </c>
    </row>
    <row r="158" spans="1:12" ht="15.75" x14ac:dyDescent="0.25">
      <c r="A158" s="9"/>
      <c r="C158" s="9" t="s">
        <v>124</v>
      </c>
      <c r="E158" s="9"/>
      <c r="F158" s="9"/>
      <c r="G158" s="13">
        <v>2200</v>
      </c>
      <c r="H158" s="14"/>
      <c r="I158" s="32">
        <v>1500</v>
      </c>
      <c r="J158" s="13"/>
      <c r="K158" s="13">
        <v>2000</v>
      </c>
    </row>
    <row r="159" spans="1:12" ht="15.75" x14ac:dyDescent="0.25">
      <c r="A159" s="9"/>
      <c r="C159" s="9" t="s">
        <v>125</v>
      </c>
      <c r="E159" s="9"/>
      <c r="F159" s="9"/>
      <c r="G159" s="13">
        <v>1500</v>
      </c>
      <c r="H159" s="14"/>
      <c r="I159" s="14">
        <v>1500</v>
      </c>
      <c r="J159" s="13"/>
      <c r="K159" s="13">
        <v>1500</v>
      </c>
    </row>
    <row r="160" spans="1:12" ht="15.75" x14ac:dyDescent="0.25">
      <c r="A160" s="9"/>
      <c r="C160" s="9" t="s">
        <v>126</v>
      </c>
      <c r="E160" s="9"/>
      <c r="F160" s="9"/>
      <c r="G160" s="13">
        <v>64500</v>
      </c>
      <c r="H160" s="14"/>
      <c r="I160" s="14">
        <v>65100</v>
      </c>
      <c r="J160" s="13"/>
      <c r="K160" s="13">
        <v>67100</v>
      </c>
    </row>
    <row r="161" spans="1:11" ht="15.75" x14ac:dyDescent="0.25">
      <c r="A161" s="9"/>
      <c r="C161" s="9" t="s">
        <v>127</v>
      </c>
      <c r="E161" s="9"/>
      <c r="F161" s="9"/>
      <c r="G161" s="13">
        <v>12000</v>
      </c>
      <c r="H161" s="14"/>
      <c r="I161" s="14">
        <v>11100</v>
      </c>
      <c r="J161" s="13"/>
      <c r="K161" s="13">
        <v>12000</v>
      </c>
    </row>
    <row r="162" spans="1:11" ht="15.75" x14ac:dyDescent="0.25">
      <c r="A162" s="9"/>
      <c r="C162" s="9" t="s">
        <v>128</v>
      </c>
      <c r="E162" s="9"/>
      <c r="F162" s="9"/>
      <c r="G162" s="13"/>
      <c r="H162" s="14"/>
      <c r="I162" s="32">
        <v>652</v>
      </c>
      <c r="J162" s="13"/>
      <c r="K162" s="13"/>
    </row>
    <row r="163" spans="1:11" ht="15.75" x14ac:dyDescent="0.25">
      <c r="A163" s="9"/>
      <c r="C163" s="9" t="s">
        <v>129</v>
      </c>
      <c r="E163" s="9"/>
      <c r="F163" s="9"/>
      <c r="G163" s="13">
        <v>18700</v>
      </c>
      <c r="H163" s="14"/>
      <c r="I163" s="14">
        <v>18700</v>
      </c>
      <c r="J163" s="13"/>
      <c r="K163" s="13">
        <v>18700</v>
      </c>
    </row>
    <row r="164" spans="1:11" ht="15.75" x14ac:dyDescent="0.25">
      <c r="A164" s="9"/>
      <c r="C164" s="9" t="s">
        <v>130</v>
      </c>
      <c r="E164" s="9"/>
      <c r="F164" s="9"/>
      <c r="G164" s="13">
        <v>1500</v>
      </c>
      <c r="H164" s="14"/>
      <c r="I164" s="14">
        <v>1450</v>
      </c>
      <c r="J164" s="13"/>
      <c r="K164" s="13">
        <v>1500</v>
      </c>
    </row>
    <row r="165" spans="1:11" ht="15.75" x14ac:dyDescent="0.25">
      <c r="A165" s="9"/>
      <c r="C165" s="9" t="s">
        <v>131</v>
      </c>
      <c r="E165" s="9"/>
      <c r="F165" s="9"/>
      <c r="G165" s="13">
        <v>4000</v>
      </c>
      <c r="H165" s="14"/>
      <c r="I165" s="14">
        <v>3300</v>
      </c>
      <c r="J165" s="13"/>
      <c r="K165" s="13">
        <v>4000</v>
      </c>
    </row>
    <row r="166" spans="1:11" ht="15.75" x14ac:dyDescent="0.25">
      <c r="A166" s="9"/>
      <c r="C166" s="9" t="s">
        <v>132</v>
      </c>
      <c r="E166" s="9"/>
      <c r="F166" s="9"/>
      <c r="G166" s="13">
        <v>2500</v>
      </c>
      <c r="H166" s="14"/>
      <c r="I166" s="14">
        <v>3600</v>
      </c>
      <c r="J166" s="13"/>
      <c r="K166" s="13">
        <v>3600</v>
      </c>
    </row>
    <row r="167" spans="1:11" ht="15.75" x14ac:dyDescent="0.25">
      <c r="A167" s="9"/>
      <c r="C167" s="9" t="s">
        <v>133</v>
      </c>
      <c r="E167" s="9"/>
      <c r="F167" s="9"/>
      <c r="G167" s="13">
        <v>8000</v>
      </c>
      <c r="H167" s="14"/>
      <c r="I167" s="14">
        <v>8000</v>
      </c>
      <c r="J167" s="13"/>
      <c r="K167" s="13">
        <v>8000</v>
      </c>
    </row>
    <row r="168" spans="1:11" ht="15.75" x14ac:dyDescent="0.25">
      <c r="A168" s="9"/>
      <c r="C168" s="9" t="s">
        <v>134</v>
      </c>
      <c r="E168" s="9"/>
      <c r="F168" s="9"/>
      <c r="G168" s="13">
        <v>1000</v>
      </c>
      <c r="H168" s="14"/>
      <c r="I168" s="14">
        <v>890</v>
      </c>
      <c r="J168" s="13"/>
      <c r="K168" s="13">
        <v>1000</v>
      </c>
    </row>
    <row r="169" spans="1:11" ht="15.75" x14ac:dyDescent="0.25">
      <c r="A169" s="9"/>
      <c r="C169" s="9" t="s">
        <v>135</v>
      </c>
      <c r="E169" s="9"/>
      <c r="F169" s="9"/>
      <c r="G169" s="13">
        <v>25000</v>
      </c>
      <c r="H169" s="14"/>
      <c r="I169" s="14">
        <v>25000</v>
      </c>
      <c r="J169" s="13"/>
      <c r="K169" s="13">
        <v>26000</v>
      </c>
    </row>
    <row r="170" spans="1:11" ht="15.75" x14ac:dyDescent="0.25">
      <c r="A170" s="9"/>
      <c r="C170" s="9" t="s">
        <v>136</v>
      </c>
      <c r="E170" s="9"/>
      <c r="F170" s="9"/>
      <c r="G170" s="13">
        <v>42000</v>
      </c>
      <c r="H170" s="14"/>
      <c r="I170" s="14">
        <v>42000</v>
      </c>
      <c r="J170" s="13"/>
      <c r="K170" s="13">
        <v>43700</v>
      </c>
    </row>
    <row r="171" spans="1:11" ht="15.75" x14ac:dyDescent="0.25">
      <c r="A171" s="9"/>
      <c r="C171" s="9" t="s">
        <v>137</v>
      </c>
      <c r="E171" s="9"/>
      <c r="F171" s="9"/>
      <c r="G171" s="13">
        <v>800</v>
      </c>
      <c r="H171" s="14"/>
      <c r="I171" s="14">
        <v>100</v>
      </c>
      <c r="J171" s="13"/>
      <c r="K171" s="13">
        <v>800</v>
      </c>
    </row>
    <row r="172" spans="1:11" ht="15.75" x14ac:dyDescent="0.25">
      <c r="A172" s="9"/>
      <c r="C172" s="9" t="s">
        <v>138</v>
      </c>
      <c r="E172" s="9"/>
      <c r="F172" s="9"/>
      <c r="G172" s="13">
        <v>1950</v>
      </c>
      <c r="H172" s="14"/>
      <c r="I172" s="14">
        <v>2100</v>
      </c>
      <c r="J172" s="13"/>
      <c r="K172" s="13">
        <v>2580</v>
      </c>
    </row>
    <row r="173" spans="1:11" ht="15.75" x14ac:dyDescent="0.25">
      <c r="A173" s="9"/>
      <c r="C173" s="9" t="s">
        <v>139</v>
      </c>
      <c r="E173" s="9"/>
      <c r="F173" s="9"/>
      <c r="G173" s="13">
        <v>37150</v>
      </c>
      <c r="H173" s="14"/>
      <c r="I173" s="14">
        <v>37000</v>
      </c>
      <c r="J173" s="13"/>
      <c r="K173" s="13">
        <v>54288</v>
      </c>
    </row>
    <row r="174" spans="1:11" ht="15.75" x14ac:dyDescent="0.25">
      <c r="A174" s="9"/>
      <c r="C174" s="9" t="s">
        <v>140</v>
      </c>
      <c r="E174" s="9"/>
      <c r="F174" s="9"/>
      <c r="G174" s="13">
        <v>1900</v>
      </c>
      <c r="H174" s="14"/>
      <c r="I174" s="14">
        <v>1900</v>
      </c>
      <c r="J174" s="13"/>
      <c r="K174" s="13">
        <v>2000</v>
      </c>
    </row>
    <row r="175" spans="1:11" ht="15.75" x14ac:dyDescent="0.25">
      <c r="A175" s="9"/>
      <c r="C175" s="9" t="s">
        <v>141</v>
      </c>
      <c r="E175" s="9"/>
      <c r="F175" s="9"/>
      <c r="G175" s="13">
        <v>410</v>
      </c>
      <c r="H175" s="14"/>
      <c r="I175" s="14">
        <v>395</v>
      </c>
      <c r="J175" s="13"/>
      <c r="K175" s="13">
        <v>410</v>
      </c>
    </row>
    <row r="176" spans="1:11" ht="15.75" x14ac:dyDescent="0.25">
      <c r="A176" s="9"/>
      <c r="C176" s="9" t="s">
        <v>142</v>
      </c>
      <c r="E176" s="9"/>
      <c r="F176" s="9"/>
      <c r="G176" s="13">
        <v>8950</v>
      </c>
      <c r="H176" s="14"/>
      <c r="I176" s="14">
        <v>8950</v>
      </c>
      <c r="J176" s="13"/>
      <c r="K176" s="13">
        <v>9200</v>
      </c>
    </row>
    <row r="177" spans="1:11" ht="15.75" x14ac:dyDescent="0.25">
      <c r="A177" s="9"/>
      <c r="C177" s="9" t="s">
        <v>143</v>
      </c>
      <c r="E177" s="9"/>
      <c r="F177" s="9"/>
      <c r="G177" s="13">
        <v>1200</v>
      </c>
      <c r="H177" s="14"/>
      <c r="I177" s="14">
        <v>1200</v>
      </c>
      <c r="J177" s="13"/>
      <c r="K177" s="13">
        <v>1200</v>
      </c>
    </row>
    <row r="178" spans="1:11" ht="15.75" x14ac:dyDescent="0.25">
      <c r="A178" s="9"/>
      <c r="C178" s="9" t="s">
        <v>144</v>
      </c>
      <c r="E178" s="9"/>
      <c r="F178" s="9"/>
      <c r="G178" s="13">
        <v>4833</v>
      </c>
      <c r="H178" s="14"/>
      <c r="I178" s="14">
        <v>0</v>
      </c>
      <c r="J178" s="13"/>
      <c r="K178" s="13">
        <v>5132</v>
      </c>
    </row>
    <row r="179" spans="1:11" ht="15.75" x14ac:dyDescent="0.25">
      <c r="A179" s="9"/>
      <c r="C179" s="9" t="s">
        <v>145</v>
      </c>
      <c r="E179" s="9"/>
      <c r="F179" s="9"/>
      <c r="G179" s="13">
        <v>2000</v>
      </c>
      <c r="H179" s="14"/>
      <c r="I179" s="14">
        <v>1900</v>
      </c>
      <c r="J179" s="13"/>
      <c r="K179" s="13">
        <v>2000</v>
      </c>
    </row>
    <row r="180" spans="1:11" ht="15.75" x14ac:dyDescent="0.25">
      <c r="A180" s="9"/>
      <c r="C180" s="9" t="s">
        <v>146</v>
      </c>
      <c r="E180" s="9"/>
      <c r="F180" s="9"/>
      <c r="G180" s="13">
        <v>3400</v>
      </c>
      <c r="H180" s="14"/>
      <c r="I180" s="14">
        <v>3100</v>
      </c>
      <c r="J180" s="13"/>
      <c r="K180" s="13">
        <v>3400</v>
      </c>
    </row>
    <row r="181" spans="1:11" ht="15.75" x14ac:dyDescent="0.25">
      <c r="A181" s="9"/>
      <c r="C181" s="9" t="s">
        <v>147</v>
      </c>
      <c r="E181" s="9"/>
      <c r="F181" s="9"/>
      <c r="G181" s="13">
        <v>2300</v>
      </c>
      <c r="H181" s="14"/>
      <c r="I181" s="14">
        <v>2400</v>
      </c>
      <c r="J181" s="13"/>
      <c r="K181" s="13">
        <v>2400</v>
      </c>
    </row>
    <row r="182" spans="1:11" ht="15.75" x14ac:dyDescent="0.25">
      <c r="A182" s="9"/>
      <c r="C182" s="9" t="s">
        <v>148</v>
      </c>
      <c r="E182" s="9"/>
      <c r="F182" s="9"/>
      <c r="G182" s="13">
        <v>5700</v>
      </c>
      <c r="H182" s="14"/>
      <c r="I182" s="14">
        <v>5700</v>
      </c>
      <c r="J182" s="13"/>
      <c r="K182" s="13">
        <v>5900</v>
      </c>
    </row>
    <row r="183" spans="1:11" ht="15.75" x14ac:dyDescent="0.25">
      <c r="A183" s="9"/>
      <c r="C183" s="9" t="s">
        <v>149</v>
      </c>
      <c r="E183" s="9"/>
      <c r="F183" s="9"/>
      <c r="G183" s="13">
        <v>1500</v>
      </c>
      <c r="H183" s="14"/>
      <c r="I183" s="14">
        <v>1400</v>
      </c>
      <c r="J183" s="13"/>
      <c r="K183" s="13">
        <v>1500</v>
      </c>
    </row>
    <row r="184" spans="1:11" ht="15.75" x14ac:dyDescent="0.25">
      <c r="A184" s="9"/>
      <c r="C184" s="9" t="s">
        <v>150</v>
      </c>
      <c r="E184" s="9"/>
      <c r="F184" s="9"/>
      <c r="G184" s="13">
        <v>1000</v>
      </c>
      <c r="H184" s="14"/>
      <c r="I184" s="14">
        <v>800</v>
      </c>
      <c r="J184" s="13"/>
      <c r="K184" s="13">
        <v>1000</v>
      </c>
    </row>
    <row r="185" spans="1:11" ht="15.75" x14ac:dyDescent="0.25">
      <c r="A185" s="9"/>
      <c r="C185" s="9" t="s">
        <v>151</v>
      </c>
      <c r="E185" s="9"/>
      <c r="F185" s="9"/>
      <c r="G185" s="19">
        <v>2200</v>
      </c>
      <c r="H185" s="14"/>
      <c r="I185" s="21">
        <v>2200</v>
      </c>
      <c r="J185" s="20"/>
      <c r="K185" s="19">
        <v>2300</v>
      </c>
    </row>
    <row r="186" spans="1:11" ht="15.75" x14ac:dyDescent="0.25">
      <c r="A186" s="42" t="s">
        <v>152</v>
      </c>
      <c r="C186" s="42"/>
      <c r="E186" s="42"/>
      <c r="F186" s="42"/>
      <c r="G186" s="43">
        <f>SUM(G153:G185)</f>
        <v>278843</v>
      </c>
      <c r="H186" s="43"/>
      <c r="I186" s="43">
        <f>ROUND(SUM(I153:I185),5)</f>
        <v>271287</v>
      </c>
      <c r="J186" s="43"/>
      <c r="K186" s="43">
        <f>SUM(K153:K185)</f>
        <v>304830</v>
      </c>
    </row>
    <row r="187" spans="1:11" ht="15.75" x14ac:dyDescent="0.25">
      <c r="A187" s="42"/>
      <c r="C187" s="42"/>
      <c r="E187" s="42"/>
      <c r="F187" s="42"/>
      <c r="G187" s="43"/>
      <c r="H187" s="43"/>
      <c r="I187" s="43"/>
      <c r="J187" s="43"/>
      <c r="K187" s="43"/>
    </row>
    <row r="188" spans="1:11" ht="15.75" x14ac:dyDescent="0.25">
      <c r="A188" s="9"/>
      <c r="C188" s="9" t="s">
        <v>153</v>
      </c>
      <c r="E188" s="9"/>
      <c r="F188" s="9"/>
      <c r="G188" s="13">
        <v>18000</v>
      </c>
      <c r="H188" s="14"/>
      <c r="I188" s="14">
        <v>18000</v>
      </c>
      <c r="J188" s="13"/>
      <c r="K188" s="13">
        <v>19000</v>
      </c>
    </row>
    <row r="189" spans="1:11" ht="15.75" x14ac:dyDescent="0.25">
      <c r="A189" s="9"/>
      <c r="C189" s="9" t="s">
        <v>154</v>
      </c>
      <c r="E189" s="9"/>
      <c r="F189" s="9"/>
      <c r="G189" s="13">
        <v>7200</v>
      </c>
      <c r="H189" s="14"/>
      <c r="I189" s="14">
        <v>7200</v>
      </c>
      <c r="J189" s="13"/>
      <c r="K189" s="13">
        <v>7200</v>
      </c>
    </row>
    <row r="190" spans="1:11" ht="15.75" x14ac:dyDescent="0.25">
      <c r="A190" s="9"/>
      <c r="C190" s="9" t="s">
        <v>155</v>
      </c>
      <c r="E190" s="9"/>
      <c r="F190" s="9"/>
      <c r="G190" s="13">
        <v>300</v>
      </c>
      <c r="H190" s="14"/>
      <c r="I190" s="32">
        <v>385</v>
      </c>
      <c r="J190" s="13"/>
      <c r="K190" s="13">
        <v>300</v>
      </c>
    </row>
    <row r="191" spans="1:11" ht="15.75" x14ac:dyDescent="0.25">
      <c r="A191" s="9"/>
      <c r="C191" s="9" t="s">
        <v>156</v>
      </c>
      <c r="E191" s="9"/>
      <c r="F191" s="9"/>
      <c r="G191" s="19">
        <v>1000</v>
      </c>
      <c r="H191" s="14"/>
      <c r="I191" s="21">
        <v>0</v>
      </c>
      <c r="J191" s="20"/>
      <c r="K191" s="19">
        <v>1000</v>
      </c>
    </row>
    <row r="192" spans="1:11" ht="15.75" x14ac:dyDescent="0.25">
      <c r="A192" s="42" t="s">
        <v>157</v>
      </c>
      <c r="C192" s="42"/>
      <c r="E192" s="42"/>
      <c r="F192" s="42"/>
      <c r="G192" s="43">
        <f>ROUND(SUM(G188:G191),5)</f>
        <v>26500</v>
      </c>
      <c r="H192" s="43"/>
      <c r="I192" s="43">
        <f>ROUND(SUM(I188:I191),5)</f>
        <v>25585</v>
      </c>
      <c r="J192" s="43"/>
      <c r="K192" s="43">
        <f>SUM(K188:K191)</f>
        <v>27500</v>
      </c>
    </row>
    <row r="193" spans="1:11" ht="15.75" x14ac:dyDescent="0.25">
      <c r="A193" s="42"/>
      <c r="C193" s="42"/>
      <c r="E193" s="42"/>
      <c r="F193" s="42"/>
      <c r="G193" s="43"/>
      <c r="H193" s="43"/>
      <c r="I193" s="43"/>
      <c r="J193" s="43"/>
      <c r="K193" s="43"/>
    </row>
    <row r="194" spans="1:11" ht="15.75" x14ac:dyDescent="0.25">
      <c r="A194" s="9"/>
      <c r="B194" s="9" t="s">
        <v>158</v>
      </c>
      <c r="C194" s="9"/>
      <c r="E194" s="9"/>
      <c r="F194" s="9"/>
      <c r="G194" s="13"/>
      <c r="H194" s="14"/>
      <c r="I194" s="14"/>
      <c r="J194" s="13"/>
      <c r="K194" s="13"/>
    </row>
    <row r="195" spans="1:11" ht="15.75" x14ac:dyDescent="0.25">
      <c r="A195" s="9"/>
      <c r="C195" s="9" t="s">
        <v>159</v>
      </c>
      <c r="E195" s="9"/>
      <c r="F195" s="9"/>
      <c r="G195" s="19">
        <v>9000</v>
      </c>
      <c r="H195" s="14"/>
      <c r="I195" s="21">
        <v>12000</v>
      </c>
      <c r="J195" s="20"/>
      <c r="K195" s="19">
        <v>9000</v>
      </c>
    </row>
    <row r="196" spans="1:11" ht="15.75" x14ac:dyDescent="0.25">
      <c r="A196" s="42" t="s">
        <v>160</v>
      </c>
      <c r="C196" s="42"/>
      <c r="E196" s="42"/>
      <c r="F196" s="42"/>
      <c r="G196" s="43">
        <f>G195</f>
        <v>9000</v>
      </c>
      <c r="H196" s="43"/>
      <c r="I196" s="43">
        <f>ROUND(SUM(I194:I195),5)</f>
        <v>12000</v>
      </c>
      <c r="J196" s="43"/>
      <c r="K196" s="43">
        <f>K195</f>
        <v>9000</v>
      </c>
    </row>
    <row r="197" spans="1:11" ht="15.75" x14ac:dyDescent="0.25">
      <c r="A197" s="42"/>
      <c r="C197" s="42"/>
      <c r="E197" s="42"/>
      <c r="F197" s="42"/>
      <c r="G197" s="43"/>
      <c r="H197" s="43"/>
      <c r="I197" s="43"/>
      <c r="J197" s="43"/>
      <c r="K197" s="43"/>
    </row>
    <row r="198" spans="1:11" ht="15.75" x14ac:dyDescent="0.25">
      <c r="A198" s="9"/>
      <c r="B198" s="9" t="s">
        <v>161</v>
      </c>
      <c r="C198" s="9"/>
      <c r="E198" s="9"/>
      <c r="F198" s="9"/>
      <c r="G198" s="13"/>
      <c r="H198" s="14"/>
      <c r="I198" s="14"/>
      <c r="J198" s="13"/>
      <c r="K198" s="13"/>
    </row>
    <row r="199" spans="1:11" ht="15.75" x14ac:dyDescent="0.25">
      <c r="A199" s="9"/>
      <c r="C199" s="9" t="s">
        <v>162</v>
      </c>
      <c r="E199" s="9"/>
      <c r="F199" s="9"/>
      <c r="G199" s="13">
        <v>1000</v>
      </c>
      <c r="H199" s="14"/>
      <c r="I199" s="14">
        <v>900</v>
      </c>
      <c r="J199" s="13"/>
      <c r="K199" s="13">
        <v>1000</v>
      </c>
    </row>
    <row r="200" spans="1:11" ht="15.75" x14ac:dyDescent="0.25">
      <c r="A200" s="9"/>
      <c r="C200" s="9" t="s">
        <v>163</v>
      </c>
      <c r="E200" s="9"/>
      <c r="F200" s="9"/>
      <c r="G200" s="13">
        <v>5500</v>
      </c>
      <c r="H200" s="14"/>
      <c r="I200" s="14">
        <v>6200</v>
      </c>
      <c r="J200" s="13"/>
      <c r="K200" s="13">
        <v>5500</v>
      </c>
    </row>
    <row r="201" spans="1:11" ht="15.75" x14ac:dyDescent="0.25">
      <c r="A201" s="9"/>
      <c r="C201" s="9" t="s">
        <v>164</v>
      </c>
      <c r="E201" s="9"/>
      <c r="F201" s="9"/>
      <c r="G201" s="13">
        <v>6500</v>
      </c>
      <c r="H201" s="14"/>
      <c r="I201" s="14">
        <v>6100</v>
      </c>
      <c r="J201" s="13"/>
      <c r="K201" s="13">
        <v>6500</v>
      </c>
    </row>
    <row r="202" spans="1:11" ht="15.75" x14ac:dyDescent="0.25">
      <c r="A202" s="9"/>
      <c r="C202" s="9" t="s">
        <v>165</v>
      </c>
      <c r="E202" s="9"/>
      <c r="F202" s="9"/>
      <c r="G202" s="13">
        <v>10100</v>
      </c>
      <c r="H202" s="14"/>
      <c r="I202" s="14">
        <v>10100</v>
      </c>
      <c r="J202" s="13"/>
      <c r="K202" s="13">
        <v>11000</v>
      </c>
    </row>
    <row r="203" spans="1:11" ht="15.75" x14ac:dyDescent="0.25">
      <c r="A203" s="9"/>
      <c r="C203" s="9" t="s">
        <v>166</v>
      </c>
      <c r="E203" s="9"/>
      <c r="F203" s="9"/>
      <c r="G203" s="13">
        <v>16000</v>
      </c>
      <c r="H203" s="14"/>
      <c r="I203" s="14">
        <v>16000</v>
      </c>
      <c r="J203" s="13"/>
      <c r="K203" s="13">
        <v>17500</v>
      </c>
    </row>
    <row r="204" spans="1:11" ht="15.75" x14ac:dyDescent="0.25">
      <c r="A204" s="9"/>
      <c r="C204" s="9" t="s">
        <v>167</v>
      </c>
      <c r="E204" s="9"/>
      <c r="F204" s="9"/>
      <c r="G204" s="13">
        <v>14000</v>
      </c>
      <c r="H204" s="14"/>
      <c r="I204" s="14">
        <v>13200</v>
      </c>
      <c r="J204" s="13"/>
      <c r="K204" s="13">
        <v>16000</v>
      </c>
    </row>
    <row r="205" spans="1:11" ht="15.75" x14ac:dyDescent="0.25">
      <c r="A205" s="9"/>
      <c r="C205" s="9" t="s">
        <v>168</v>
      </c>
      <c r="E205" s="9"/>
      <c r="F205" s="9"/>
      <c r="G205" s="13">
        <v>900</v>
      </c>
      <c r="H205" s="14"/>
      <c r="I205" s="14">
        <v>1200</v>
      </c>
      <c r="J205" s="13"/>
      <c r="K205" s="13">
        <v>1600</v>
      </c>
    </row>
    <row r="206" spans="1:11" ht="15.75" x14ac:dyDescent="0.25">
      <c r="A206" s="9"/>
      <c r="C206" s="9" t="s">
        <v>169</v>
      </c>
      <c r="E206" s="9"/>
      <c r="F206" s="9"/>
      <c r="G206" s="13">
        <v>900</v>
      </c>
      <c r="H206" s="14"/>
      <c r="I206" s="14">
        <v>1600</v>
      </c>
      <c r="J206" s="13"/>
      <c r="K206" s="13">
        <v>2100</v>
      </c>
    </row>
    <row r="207" spans="1:11" ht="15.75" x14ac:dyDescent="0.25">
      <c r="A207" s="9"/>
      <c r="C207" s="9" t="s">
        <v>170</v>
      </c>
      <c r="E207" s="9"/>
      <c r="F207" s="9"/>
      <c r="G207" s="13">
        <v>11000</v>
      </c>
      <c r="H207" s="14"/>
      <c r="I207" s="14">
        <v>9500</v>
      </c>
      <c r="J207" s="13"/>
      <c r="K207" s="13">
        <v>10500</v>
      </c>
    </row>
    <row r="208" spans="1:11" ht="15.75" x14ac:dyDescent="0.25">
      <c r="A208" s="9"/>
      <c r="C208" s="9" t="s">
        <v>171</v>
      </c>
      <c r="E208" s="33"/>
      <c r="F208" s="9"/>
      <c r="G208" s="13">
        <v>200</v>
      </c>
      <c r="H208" s="14"/>
      <c r="I208" s="14">
        <v>200</v>
      </c>
      <c r="J208" s="13"/>
      <c r="K208" s="13">
        <v>200</v>
      </c>
    </row>
    <row r="209" spans="1:11" ht="15.75" x14ac:dyDescent="0.25">
      <c r="A209" s="9"/>
      <c r="C209" s="9" t="s">
        <v>172</v>
      </c>
      <c r="E209" s="33"/>
      <c r="F209" s="9"/>
      <c r="G209" s="13">
        <v>2000</v>
      </c>
      <c r="H209" s="14"/>
      <c r="I209" s="14">
        <v>900</v>
      </c>
      <c r="J209" s="13"/>
      <c r="K209" s="13">
        <v>2000</v>
      </c>
    </row>
    <row r="210" spans="1:11" ht="15.75" x14ac:dyDescent="0.25">
      <c r="A210" s="9"/>
      <c r="C210" s="9" t="s">
        <v>173</v>
      </c>
      <c r="E210" s="33"/>
      <c r="F210" s="9"/>
      <c r="G210" s="13">
        <v>1200</v>
      </c>
      <c r="H210" s="14"/>
      <c r="I210" s="14">
        <v>1800</v>
      </c>
      <c r="J210" s="13"/>
      <c r="K210" s="13">
        <v>1800</v>
      </c>
    </row>
    <row r="211" spans="1:11" ht="15.75" x14ac:dyDescent="0.25">
      <c r="A211" s="9"/>
      <c r="C211" s="9" t="s">
        <v>174</v>
      </c>
      <c r="E211" s="33"/>
      <c r="F211" s="9"/>
      <c r="G211" s="13"/>
      <c r="H211" s="14"/>
      <c r="I211" s="14"/>
      <c r="J211" s="13"/>
      <c r="K211" s="13"/>
    </row>
    <row r="212" spans="1:11" ht="15.75" x14ac:dyDescent="0.25">
      <c r="A212" s="9"/>
      <c r="C212" s="9" t="s">
        <v>341</v>
      </c>
      <c r="E212" s="9"/>
      <c r="F212" s="9"/>
      <c r="G212" s="19">
        <v>5000</v>
      </c>
      <c r="H212" s="14"/>
      <c r="I212" s="21">
        <v>1500</v>
      </c>
      <c r="J212" s="38"/>
      <c r="K212" s="19">
        <v>5000</v>
      </c>
    </row>
    <row r="213" spans="1:11" ht="15.75" x14ac:dyDescent="0.25">
      <c r="A213" s="42" t="s">
        <v>175</v>
      </c>
      <c r="C213" s="42"/>
      <c r="E213" s="42"/>
      <c r="F213" s="42"/>
      <c r="G213" s="43">
        <f>SUM(G199:G212)</f>
        <v>74300</v>
      </c>
      <c r="H213" s="43"/>
      <c r="I213" s="43">
        <f>ROUND(SUM(I199:I212),5)</f>
        <v>69200</v>
      </c>
      <c r="J213" s="43"/>
      <c r="K213" s="43">
        <f>SUM(K199:K212)</f>
        <v>80700</v>
      </c>
    </row>
    <row r="214" spans="1:11" ht="15.75" x14ac:dyDescent="0.25">
      <c r="A214" s="42"/>
      <c r="C214" s="42"/>
      <c r="E214" s="42"/>
      <c r="F214" s="42"/>
      <c r="G214" s="43"/>
      <c r="H214" s="43"/>
      <c r="I214" s="43"/>
      <c r="J214" s="43"/>
      <c r="K214" s="43"/>
    </row>
    <row r="215" spans="1:11" ht="15.75" x14ac:dyDescent="0.25">
      <c r="A215" s="42"/>
      <c r="C215" s="42"/>
      <c r="E215" s="42"/>
      <c r="F215" s="42"/>
      <c r="G215" s="43"/>
      <c r="H215" s="43"/>
      <c r="I215" s="43"/>
      <c r="J215" s="43"/>
      <c r="K215" s="43"/>
    </row>
    <row r="216" spans="1:11" ht="15.75" x14ac:dyDescent="0.25">
      <c r="A216" s="42"/>
      <c r="C216" s="42"/>
      <c r="E216" s="42"/>
      <c r="F216" s="42"/>
      <c r="G216" s="43"/>
      <c r="H216" s="43"/>
      <c r="I216" s="43"/>
      <c r="J216" s="43"/>
      <c r="K216" s="43"/>
    </row>
    <row r="217" spans="1:11" ht="15.75" x14ac:dyDescent="0.25">
      <c r="A217" s="42"/>
      <c r="C217" s="42"/>
      <c r="E217" s="42"/>
      <c r="F217" s="42"/>
      <c r="G217" s="43"/>
      <c r="H217" s="43"/>
      <c r="I217" s="43"/>
      <c r="J217" s="43"/>
      <c r="K217" s="43"/>
    </row>
    <row r="218" spans="1:11" ht="15.75" x14ac:dyDescent="0.25">
      <c r="A218" s="42"/>
      <c r="C218" s="42"/>
      <c r="E218" s="42"/>
      <c r="F218" s="42"/>
      <c r="G218" s="43"/>
      <c r="H218" s="43"/>
      <c r="I218" s="43"/>
      <c r="J218" s="43"/>
      <c r="K218" s="43"/>
    </row>
    <row r="219" spans="1:11" ht="15.75" x14ac:dyDescent="0.25">
      <c r="A219" s="42"/>
      <c r="C219" s="42"/>
      <c r="E219" s="42"/>
      <c r="F219" s="42"/>
      <c r="G219" s="43"/>
      <c r="H219" s="43"/>
      <c r="I219" s="43"/>
      <c r="J219" s="43"/>
      <c r="K219" s="43"/>
    </row>
    <row r="220" spans="1:11" ht="15.75" x14ac:dyDescent="0.25">
      <c r="A220" s="9"/>
      <c r="B220" s="9" t="s">
        <v>176</v>
      </c>
      <c r="C220" s="9"/>
      <c r="E220" s="9"/>
      <c r="F220" s="9"/>
      <c r="G220" s="13"/>
      <c r="H220" s="14"/>
      <c r="I220" s="14"/>
      <c r="J220" s="13"/>
      <c r="K220" s="13"/>
    </row>
    <row r="221" spans="1:11" ht="15.75" x14ac:dyDescent="0.25">
      <c r="A221" s="9"/>
      <c r="C221" s="9" t="s">
        <v>177</v>
      </c>
      <c r="E221" s="9"/>
      <c r="F221" s="9"/>
      <c r="G221" s="13">
        <v>1300</v>
      </c>
      <c r="H221" s="14"/>
      <c r="I221" s="14">
        <v>1300</v>
      </c>
      <c r="J221" s="13"/>
      <c r="K221" s="13">
        <v>1300</v>
      </c>
    </row>
    <row r="222" spans="1:11" ht="15.75" x14ac:dyDescent="0.25">
      <c r="A222" s="9"/>
      <c r="C222" s="9" t="s">
        <v>178</v>
      </c>
      <c r="E222" s="9"/>
      <c r="F222" s="9"/>
      <c r="G222" s="13">
        <v>2600</v>
      </c>
      <c r="H222" s="14"/>
      <c r="I222" s="14">
        <v>2500</v>
      </c>
      <c r="J222" s="13"/>
      <c r="K222" s="13">
        <v>2700</v>
      </c>
    </row>
    <row r="223" spans="1:11" ht="15.75" x14ac:dyDescent="0.25">
      <c r="A223" s="9"/>
      <c r="C223" s="9" t="s">
        <v>179</v>
      </c>
      <c r="E223" s="9"/>
      <c r="F223" s="9"/>
      <c r="G223" s="13">
        <v>2600</v>
      </c>
      <c r="H223" s="14"/>
      <c r="I223" s="14">
        <v>2200</v>
      </c>
      <c r="J223" s="13"/>
      <c r="K223" s="13">
        <v>2500</v>
      </c>
    </row>
    <row r="224" spans="1:11" ht="15.75" x14ac:dyDescent="0.25">
      <c r="A224" s="9"/>
      <c r="C224" s="9" t="s">
        <v>180</v>
      </c>
      <c r="E224" s="9"/>
      <c r="F224" s="9"/>
      <c r="G224" s="13">
        <v>500</v>
      </c>
      <c r="H224" s="14"/>
      <c r="I224" s="14">
        <v>670</v>
      </c>
      <c r="J224" s="13"/>
      <c r="K224" s="13">
        <v>700</v>
      </c>
    </row>
    <row r="225" spans="1:14" ht="15.75" x14ac:dyDescent="0.25">
      <c r="A225" s="9"/>
      <c r="C225" s="9" t="s">
        <v>181</v>
      </c>
      <c r="E225" s="9"/>
      <c r="F225" s="9"/>
      <c r="G225" s="13">
        <v>400</v>
      </c>
      <c r="H225" s="14"/>
      <c r="I225" s="14">
        <v>350</v>
      </c>
      <c r="J225" s="13"/>
      <c r="K225" s="13">
        <v>400</v>
      </c>
    </row>
    <row r="226" spans="1:14" ht="15.75" x14ac:dyDescent="0.25">
      <c r="A226" s="9"/>
      <c r="C226" s="9" t="s">
        <v>182</v>
      </c>
      <c r="E226" s="9"/>
      <c r="F226" s="9"/>
      <c r="G226" s="13">
        <v>2000</v>
      </c>
      <c r="H226" s="14"/>
      <c r="I226" s="14">
        <v>5000</v>
      </c>
      <c r="J226" s="13"/>
      <c r="K226" s="13">
        <v>3000</v>
      </c>
    </row>
    <row r="227" spans="1:14" ht="15.75" x14ac:dyDescent="0.25">
      <c r="A227" s="9"/>
      <c r="C227" s="9" t="s">
        <v>183</v>
      </c>
      <c r="E227" s="9"/>
      <c r="F227" s="9"/>
      <c r="G227" s="19">
        <v>4000</v>
      </c>
      <c r="H227" s="14"/>
      <c r="I227" s="21">
        <v>4000</v>
      </c>
      <c r="J227" s="20"/>
      <c r="K227" s="19">
        <v>4000</v>
      </c>
    </row>
    <row r="228" spans="1:14" ht="16.5" thickBot="1" x14ac:dyDescent="0.3">
      <c r="A228" s="42" t="s">
        <v>184</v>
      </c>
      <c r="C228" s="42"/>
      <c r="E228" s="42"/>
      <c r="F228" s="42"/>
      <c r="G228" s="64">
        <f>ROUND(SUM(G220:G227),5)</f>
        <v>13400</v>
      </c>
      <c r="H228" s="43"/>
      <c r="I228" s="64">
        <f>ROUND(SUM(I220:I227),5)</f>
        <v>16020</v>
      </c>
      <c r="J228" s="43"/>
      <c r="K228" s="64">
        <f>SUM(K221:K227)</f>
        <v>14600</v>
      </c>
    </row>
    <row r="229" spans="1:14" ht="17.25" thickTop="1" thickBot="1" x14ac:dyDescent="0.3">
      <c r="A229" s="23" t="s">
        <v>185</v>
      </c>
      <c r="C229" s="23"/>
      <c r="E229" s="23"/>
      <c r="F229" s="23"/>
      <c r="G229" s="26">
        <f>SUM(G186+G192+G196+G213+G228)</f>
        <v>402043</v>
      </c>
      <c r="H229" s="24"/>
      <c r="I229" s="26">
        <f>ROUND(SUM(I186+I192+I196+I213+I228),5)</f>
        <v>394092</v>
      </c>
      <c r="J229" s="28"/>
      <c r="K229" s="26">
        <f>SUM(K186+K192+K196+K213+K228)</f>
        <v>436630</v>
      </c>
    </row>
    <row r="230" spans="1:14" ht="16.5" thickTop="1" x14ac:dyDescent="0.25">
      <c r="A230" s="23"/>
      <c r="C230" s="23"/>
      <c r="E230" s="23"/>
      <c r="F230" s="23"/>
      <c r="G230" s="28"/>
      <c r="H230" s="24"/>
      <c r="I230" s="28"/>
      <c r="J230" s="28"/>
      <c r="K230" s="28"/>
    </row>
    <row r="231" spans="1:14" ht="15.75" x14ac:dyDescent="0.25">
      <c r="A231" s="9" t="s">
        <v>186</v>
      </c>
      <c r="C231" s="9"/>
      <c r="E231" s="9"/>
      <c r="F231" s="9"/>
      <c r="G231" s="13"/>
      <c r="H231" s="14"/>
      <c r="I231" s="14"/>
      <c r="J231" s="13"/>
      <c r="K231" s="13"/>
    </row>
    <row r="232" spans="1:14" ht="15.75" x14ac:dyDescent="0.25">
      <c r="A232" s="9"/>
      <c r="C232" s="9" t="s">
        <v>187</v>
      </c>
      <c r="E232" s="33"/>
      <c r="F232" s="9"/>
      <c r="G232" s="13">
        <v>3000</v>
      </c>
      <c r="H232" s="14"/>
      <c r="I232" s="14">
        <v>3000</v>
      </c>
      <c r="J232" s="13"/>
      <c r="K232" s="13">
        <v>3500</v>
      </c>
    </row>
    <row r="233" spans="1:14" ht="15.75" x14ac:dyDescent="0.25">
      <c r="A233" s="9"/>
      <c r="C233" s="9" t="s">
        <v>188</v>
      </c>
      <c r="E233" s="33"/>
      <c r="F233" s="9"/>
      <c r="G233" s="13">
        <v>77914</v>
      </c>
      <c r="H233" s="14"/>
      <c r="I233" s="32">
        <v>77914</v>
      </c>
      <c r="J233" s="13"/>
      <c r="K233" s="13">
        <v>83462</v>
      </c>
    </row>
    <row r="234" spans="1:14" ht="15.75" x14ac:dyDescent="0.25">
      <c r="A234" s="9"/>
      <c r="C234" s="9" t="s">
        <v>189</v>
      </c>
      <c r="E234" s="33"/>
      <c r="F234" s="9"/>
      <c r="G234" s="13">
        <v>2500</v>
      </c>
      <c r="H234" s="14"/>
      <c r="I234" s="14">
        <v>2500</v>
      </c>
      <c r="J234" s="13"/>
      <c r="K234" s="13">
        <v>2500</v>
      </c>
    </row>
    <row r="235" spans="1:14" ht="15.75" x14ac:dyDescent="0.25">
      <c r="A235" s="9"/>
      <c r="C235" s="9" t="s">
        <v>190</v>
      </c>
      <c r="E235" s="33"/>
      <c r="F235" s="9"/>
      <c r="G235" s="13">
        <v>8000</v>
      </c>
      <c r="H235" s="14"/>
      <c r="I235" s="14">
        <v>7500</v>
      </c>
      <c r="J235" s="13"/>
      <c r="K235" s="13">
        <v>9400</v>
      </c>
    </row>
    <row r="236" spans="1:14" ht="15.75" x14ac:dyDescent="0.25">
      <c r="A236" s="9"/>
      <c r="C236" s="9" t="s">
        <v>191</v>
      </c>
      <c r="E236" s="33"/>
      <c r="F236" s="9"/>
      <c r="G236" s="13">
        <v>60890</v>
      </c>
      <c r="H236" s="14"/>
      <c r="I236" s="32">
        <v>60890</v>
      </c>
      <c r="J236" s="13"/>
      <c r="K236" s="13">
        <v>63300</v>
      </c>
    </row>
    <row r="237" spans="1:14" ht="15.75" x14ac:dyDescent="0.25">
      <c r="A237" s="9"/>
      <c r="C237" s="9" t="s">
        <v>192</v>
      </c>
      <c r="E237" s="33"/>
      <c r="F237" s="9"/>
      <c r="G237" s="13">
        <v>15750</v>
      </c>
      <c r="H237" s="14"/>
      <c r="I237" s="14">
        <v>15750</v>
      </c>
      <c r="J237" s="13"/>
      <c r="K237" s="13">
        <v>16500</v>
      </c>
    </row>
    <row r="238" spans="1:14" ht="15.75" x14ac:dyDescent="0.25">
      <c r="A238" s="9"/>
      <c r="C238" s="9" t="s">
        <v>193</v>
      </c>
      <c r="E238" s="33"/>
      <c r="F238" s="9"/>
      <c r="G238" s="13">
        <v>280186</v>
      </c>
      <c r="H238" s="14"/>
      <c r="I238" s="32">
        <v>280186</v>
      </c>
      <c r="J238" s="13"/>
      <c r="K238" s="13">
        <v>297048</v>
      </c>
    </row>
    <row r="239" spans="1:14" ht="15.75" x14ac:dyDescent="0.25">
      <c r="A239" s="9"/>
      <c r="C239" s="9" t="s">
        <v>194</v>
      </c>
      <c r="E239" s="9"/>
      <c r="F239" s="9"/>
      <c r="G239" s="13">
        <v>8000</v>
      </c>
      <c r="H239" s="14"/>
      <c r="I239" s="14">
        <v>8000</v>
      </c>
      <c r="J239" s="13"/>
      <c r="K239" s="13">
        <v>8000</v>
      </c>
    </row>
    <row r="240" spans="1:14" ht="15.75" x14ac:dyDescent="0.25">
      <c r="A240" s="9"/>
      <c r="C240" s="9" t="s">
        <v>195</v>
      </c>
      <c r="E240" s="9"/>
      <c r="F240" s="9"/>
      <c r="G240" s="13">
        <v>26000</v>
      </c>
      <c r="H240" s="14"/>
      <c r="I240" s="14">
        <v>31000</v>
      </c>
      <c r="J240" s="13"/>
      <c r="K240" s="13">
        <v>45000</v>
      </c>
      <c r="N240" t="s">
        <v>334</v>
      </c>
    </row>
    <row r="241" spans="1:13" ht="15.75" x14ac:dyDescent="0.25">
      <c r="A241" s="9"/>
      <c r="C241" s="9" t="s">
        <v>196</v>
      </c>
      <c r="E241" s="9"/>
      <c r="F241" s="9"/>
      <c r="G241" s="13">
        <v>48000</v>
      </c>
      <c r="H241" s="14"/>
      <c r="I241" s="14">
        <v>39000</v>
      </c>
      <c r="J241" s="13"/>
      <c r="K241" s="13">
        <v>48000</v>
      </c>
    </row>
    <row r="242" spans="1:13" ht="15.75" x14ac:dyDescent="0.25">
      <c r="A242" s="9"/>
      <c r="C242" s="9" t="s">
        <v>197</v>
      </c>
      <c r="E242" s="9"/>
      <c r="F242" s="9"/>
      <c r="G242" s="13">
        <v>156000</v>
      </c>
      <c r="H242" s="14"/>
      <c r="I242" s="14">
        <v>139000</v>
      </c>
      <c r="J242" s="13"/>
      <c r="K242" s="13">
        <v>136008</v>
      </c>
    </row>
    <row r="243" spans="1:13" ht="15.75" x14ac:dyDescent="0.25">
      <c r="A243" s="9"/>
      <c r="C243" s="9" t="s">
        <v>198</v>
      </c>
      <c r="E243" s="33"/>
      <c r="F243" s="9"/>
      <c r="G243" s="13">
        <v>800</v>
      </c>
      <c r="H243" s="14"/>
      <c r="I243" s="14">
        <v>0</v>
      </c>
      <c r="J243" s="13"/>
      <c r="K243" s="13">
        <v>800</v>
      </c>
    </row>
    <row r="244" spans="1:13" ht="15.75" x14ac:dyDescent="0.25">
      <c r="A244" s="9"/>
      <c r="C244" s="9" t="s">
        <v>328</v>
      </c>
      <c r="E244" s="33"/>
      <c r="F244" s="9"/>
      <c r="G244" s="13">
        <v>36421</v>
      </c>
      <c r="H244" s="14"/>
      <c r="I244" s="32">
        <v>36421</v>
      </c>
      <c r="J244" s="13"/>
      <c r="K244" s="13">
        <v>37550</v>
      </c>
      <c r="M244" s="56"/>
    </row>
    <row r="245" spans="1:13" ht="15.75" x14ac:dyDescent="0.25">
      <c r="A245" s="9"/>
      <c r="C245" s="9" t="s">
        <v>199</v>
      </c>
      <c r="E245" s="9"/>
      <c r="F245" s="9"/>
      <c r="G245" s="13">
        <v>1093</v>
      </c>
      <c r="H245" s="14"/>
      <c r="I245" s="14">
        <v>1093</v>
      </c>
      <c r="J245" s="13"/>
      <c r="K245" s="13">
        <v>1126</v>
      </c>
    </row>
    <row r="246" spans="1:13" ht="15.75" x14ac:dyDescent="0.25">
      <c r="A246" s="9"/>
      <c r="C246" s="9" t="s">
        <v>200</v>
      </c>
      <c r="E246" s="9"/>
      <c r="F246" s="9"/>
      <c r="G246" s="13">
        <v>12000</v>
      </c>
      <c r="H246" s="14"/>
      <c r="I246" s="14">
        <v>8900</v>
      </c>
      <c r="J246" s="13"/>
      <c r="K246" s="13">
        <v>16000</v>
      </c>
    </row>
    <row r="247" spans="1:13" ht="15.75" x14ac:dyDescent="0.25">
      <c r="A247" s="9"/>
      <c r="C247" s="9" t="s">
        <v>201</v>
      </c>
      <c r="E247" s="9"/>
      <c r="F247" s="9"/>
      <c r="G247" s="13">
        <v>2500</v>
      </c>
      <c r="H247" s="14"/>
      <c r="I247" s="14">
        <v>1800</v>
      </c>
      <c r="J247" s="13"/>
      <c r="K247" s="13">
        <v>2500</v>
      </c>
    </row>
    <row r="248" spans="1:13" ht="15.75" x14ac:dyDescent="0.25">
      <c r="A248" s="9"/>
      <c r="C248" s="9" t="s">
        <v>202</v>
      </c>
      <c r="E248" s="9"/>
      <c r="F248" s="9"/>
      <c r="G248" s="13">
        <v>5824</v>
      </c>
      <c r="H248" s="14"/>
      <c r="I248" s="14">
        <v>3800</v>
      </c>
      <c r="J248" s="13"/>
      <c r="K248" s="13">
        <v>5824</v>
      </c>
    </row>
    <row r="249" spans="1:13" ht="15.75" x14ac:dyDescent="0.25">
      <c r="A249" s="9"/>
      <c r="C249" s="9" t="s">
        <v>339</v>
      </c>
      <c r="E249" s="33"/>
      <c r="F249" s="9"/>
      <c r="G249" s="13"/>
      <c r="H249" s="14"/>
      <c r="I249" s="14">
        <v>15000</v>
      </c>
      <c r="J249" s="13"/>
      <c r="K249" s="13"/>
    </row>
    <row r="250" spans="1:13" ht="15.75" x14ac:dyDescent="0.25">
      <c r="A250" s="9"/>
      <c r="C250" s="9" t="s">
        <v>340</v>
      </c>
      <c r="E250" s="33"/>
      <c r="F250" s="9"/>
      <c r="G250" s="13"/>
      <c r="H250" s="14"/>
      <c r="I250" s="14">
        <v>5900</v>
      </c>
      <c r="J250" s="13"/>
      <c r="K250" s="13"/>
    </row>
    <row r="251" spans="1:13" ht="15.75" x14ac:dyDescent="0.25">
      <c r="A251" s="9"/>
      <c r="C251" s="9" t="s">
        <v>203</v>
      </c>
      <c r="E251" s="9"/>
      <c r="F251" s="9"/>
      <c r="G251" s="13">
        <v>31400</v>
      </c>
      <c r="H251" s="14"/>
      <c r="I251" s="14">
        <v>31400</v>
      </c>
      <c r="J251" s="13"/>
      <c r="K251" s="13">
        <v>33150</v>
      </c>
    </row>
    <row r="252" spans="1:13" ht="15.75" x14ac:dyDescent="0.25">
      <c r="A252" s="9"/>
      <c r="C252" s="9" t="s">
        <v>204</v>
      </c>
      <c r="E252" s="9"/>
      <c r="F252" s="9"/>
      <c r="G252" s="13">
        <v>8100</v>
      </c>
      <c r="H252" s="14"/>
      <c r="I252" s="14">
        <v>9600</v>
      </c>
      <c r="J252" s="13"/>
      <c r="K252" s="13">
        <v>11400</v>
      </c>
    </row>
    <row r="253" spans="1:13" ht="15.75" x14ac:dyDescent="0.25">
      <c r="A253" s="9"/>
      <c r="C253" s="9" t="s">
        <v>205</v>
      </c>
      <c r="E253" s="9"/>
      <c r="F253" s="9"/>
      <c r="G253" s="13">
        <v>5600</v>
      </c>
      <c r="H253" s="14"/>
      <c r="I253" s="14">
        <v>5600</v>
      </c>
      <c r="J253" s="13"/>
      <c r="K253" s="13">
        <v>5600</v>
      </c>
    </row>
    <row r="254" spans="1:13" ht="15.75" x14ac:dyDescent="0.25">
      <c r="A254" s="9"/>
      <c r="C254" s="9" t="s">
        <v>206</v>
      </c>
      <c r="E254" s="9"/>
      <c r="F254" s="9"/>
      <c r="G254" s="13">
        <v>133373</v>
      </c>
      <c r="H254" s="14"/>
      <c r="I254" s="14">
        <v>125400</v>
      </c>
      <c r="J254" s="13"/>
      <c r="K254" s="13">
        <v>173400</v>
      </c>
    </row>
    <row r="255" spans="1:13" ht="15.75" x14ac:dyDescent="0.25">
      <c r="A255" s="9"/>
      <c r="C255" s="9" t="s">
        <v>207</v>
      </c>
      <c r="E255" s="9"/>
      <c r="F255" s="9"/>
      <c r="G255" s="13">
        <v>1660</v>
      </c>
      <c r="H255" s="14"/>
      <c r="I255" s="14">
        <v>0</v>
      </c>
      <c r="J255" s="13"/>
      <c r="K255" s="13">
        <v>1710</v>
      </c>
    </row>
    <row r="256" spans="1:13" ht="15.75" x14ac:dyDescent="0.25">
      <c r="A256" s="9"/>
      <c r="C256" s="9" t="s">
        <v>208</v>
      </c>
      <c r="E256" s="9"/>
      <c r="F256" s="9"/>
      <c r="G256" s="13">
        <v>196719</v>
      </c>
      <c r="H256" s="14"/>
      <c r="I256" s="14">
        <v>196762</v>
      </c>
      <c r="J256" s="13"/>
      <c r="K256" s="13">
        <v>310581</v>
      </c>
    </row>
    <row r="257" spans="1:11" ht="15.75" x14ac:dyDescent="0.25">
      <c r="A257" s="9"/>
      <c r="C257" s="9" t="s">
        <v>209</v>
      </c>
      <c r="E257" s="9"/>
      <c r="F257" s="9"/>
      <c r="G257" s="13">
        <v>10000</v>
      </c>
      <c r="H257" s="14"/>
      <c r="I257" s="14">
        <v>9900</v>
      </c>
      <c r="J257" s="13"/>
      <c r="K257" s="13">
        <v>10800</v>
      </c>
    </row>
    <row r="258" spans="1:11" ht="15.75" x14ac:dyDescent="0.25">
      <c r="A258" s="9"/>
      <c r="C258" s="9" t="s">
        <v>210</v>
      </c>
      <c r="E258" s="9"/>
      <c r="F258" s="9"/>
      <c r="G258" s="13">
        <v>23712</v>
      </c>
      <c r="H258" s="14"/>
      <c r="I258" s="14">
        <v>22938</v>
      </c>
      <c r="J258" s="13"/>
      <c r="K258" s="13">
        <v>24800</v>
      </c>
    </row>
    <row r="259" spans="1:11" ht="15.75" x14ac:dyDescent="0.25">
      <c r="A259" s="9"/>
      <c r="C259" s="9" t="s">
        <v>211</v>
      </c>
      <c r="E259" s="9"/>
      <c r="F259" s="9"/>
      <c r="G259" s="13">
        <v>9067</v>
      </c>
      <c r="H259" s="14"/>
      <c r="I259" s="14">
        <v>9067</v>
      </c>
      <c r="J259" s="13"/>
      <c r="K259" s="13">
        <v>9067</v>
      </c>
    </row>
    <row r="260" spans="1:11" ht="15.75" x14ac:dyDescent="0.25">
      <c r="A260" s="9"/>
      <c r="C260" s="9" t="s">
        <v>212</v>
      </c>
      <c r="E260" s="9"/>
      <c r="F260" s="9"/>
      <c r="G260" s="13">
        <v>1650</v>
      </c>
      <c r="H260" s="14"/>
      <c r="I260" s="14">
        <v>1610</v>
      </c>
      <c r="J260" s="13"/>
      <c r="K260" s="13">
        <v>1675</v>
      </c>
    </row>
    <row r="261" spans="1:11" ht="15.75" x14ac:dyDescent="0.25">
      <c r="A261" s="9"/>
      <c r="C261" s="9" t="s">
        <v>213</v>
      </c>
      <c r="E261" s="9"/>
      <c r="F261" s="9"/>
      <c r="G261" s="13">
        <v>1375</v>
      </c>
      <c r="H261" s="14"/>
      <c r="I261" s="14">
        <v>1300</v>
      </c>
      <c r="J261" s="13"/>
      <c r="K261" s="13">
        <v>1375</v>
      </c>
    </row>
    <row r="262" spans="1:11" ht="15.75" x14ac:dyDescent="0.25">
      <c r="A262" s="9"/>
      <c r="C262" s="9" t="s">
        <v>214</v>
      </c>
      <c r="E262" s="9"/>
      <c r="F262" s="9"/>
      <c r="G262" s="13">
        <v>300</v>
      </c>
      <c r="H262" s="14"/>
      <c r="I262" s="14">
        <v>100</v>
      </c>
      <c r="J262" s="13"/>
      <c r="K262" s="13">
        <v>300</v>
      </c>
    </row>
    <row r="263" spans="1:11" ht="15.75" x14ac:dyDescent="0.25">
      <c r="A263" s="9"/>
      <c r="C263" s="9" t="s">
        <v>215</v>
      </c>
      <c r="E263" s="9"/>
      <c r="F263" s="9"/>
      <c r="G263" s="13">
        <v>6500</v>
      </c>
      <c r="H263" s="14"/>
      <c r="I263" s="14">
        <v>5500</v>
      </c>
      <c r="J263" s="13"/>
      <c r="K263" s="13">
        <v>6500</v>
      </c>
    </row>
    <row r="264" spans="1:11" ht="15.75" x14ac:dyDescent="0.25">
      <c r="A264" s="9"/>
      <c r="C264" s="9" t="s">
        <v>216</v>
      </c>
      <c r="E264" s="9"/>
      <c r="F264" s="9"/>
      <c r="G264" s="13">
        <v>1200</v>
      </c>
      <c r="H264" s="14"/>
      <c r="I264" s="14">
        <v>300</v>
      </c>
      <c r="J264" s="13"/>
      <c r="K264" s="13">
        <v>1200</v>
      </c>
    </row>
    <row r="265" spans="1:11" ht="15.75" x14ac:dyDescent="0.25">
      <c r="A265" s="9"/>
      <c r="C265" s="9" t="s">
        <v>217</v>
      </c>
      <c r="E265" s="9"/>
      <c r="F265" s="9"/>
      <c r="G265" s="13">
        <v>14000</v>
      </c>
      <c r="H265" s="14"/>
      <c r="I265" s="14">
        <v>13200</v>
      </c>
      <c r="J265" s="13"/>
      <c r="K265" s="13">
        <v>14000</v>
      </c>
    </row>
    <row r="266" spans="1:11" ht="15.75" x14ac:dyDescent="0.25">
      <c r="A266" s="9"/>
      <c r="C266" s="9" t="s">
        <v>218</v>
      </c>
      <c r="E266" s="9"/>
      <c r="F266" s="9"/>
      <c r="G266" s="13">
        <v>5500</v>
      </c>
      <c r="H266" s="14"/>
      <c r="I266" s="14">
        <v>2200</v>
      </c>
      <c r="J266" s="13"/>
      <c r="K266" s="13">
        <v>5500</v>
      </c>
    </row>
    <row r="267" spans="1:11" ht="15.75" x14ac:dyDescent="0.25">
      <c r="A267" s="9"/>
      <c r="C267" s="9" t="s">
        <v>219</v>
      </c>
      <c r="E267" s="9"/>
      <c r="F267" s="9"/>
      <c r="G267" s="13">
        <v>6000</v>
      </c>
      <c r="H267" s="14"/>
      <c r="I267" s="14">
        <v>5200</v>
      </c>
      <c r="J267" s="13"/>
      <c r="K267" s="13">
        <v>6000</v>
      </c>
    </row>
    <row r="268" spans="1:11" ht="15.75" x14ac:dyDescent="0.25">
      <c r="A268" s="9"/>
      <c r="C268" s="9" t="s">
        <v>220</v>
      </c>
      <c r="E268" s="9"/>
      <c r="F268" s="9"/>
      <c r="G268" s="13">
        <v>4500</v>
      </c>
      <c r="H268" s="14"/>
      <c r="I268" s="14">
        <v>2700</v>
      </c>
      <c r="J268" s="13"/>
      <c r="K268" s="13">
        <v>4500</v>
      </c>
    </row>
    <row r="269" spans="1:11" ht="15.75" x14ac:dyDescent="0.25">
      <c r="A269" s="9"/>
      <c r="C269" s="9" t="s">
        <v>221</v>
      </c>
      <c r="E269" s="9"/>
      <c r="F269" s="9"/>
      <c r="G269" s="13">
        <v>750</v>
      </c>
      <c r="H269" s="14"/>
      <c r="I269" s="14">
        <v>600</v>
      </c>
      <c r="J269" s="13"/>
      <c r="K269" s="13">
        <v>750</v>
      </c>
    </row>
    <row r="270" spans="1:11" ht="15.75" x14ac:dyDescent="0.25">
      <c r="A270" s="9"/>
      <c r="C270" s="9" t="s">
        <v>222</v>
      </c>
      <c r="E270" s="9"/>
      <c r="F270" s="9"/>
      <c r="G270" s="13">
        <v>250</v>
      </c>
      <c r="H270" s="14"/>
      <c r="I270" s="14">
        <v>200</v>
      </c>
      <c r="J270" s="13"/>
      <c r="K270" s="13">
        <v>250</v>
      </c>
    </row>
    <row r="271" spans="1:11" ht="15.75" x14ac:dyDescent="0.25">
      <c r="A271" s="9"/>
      <c r="C271" s="9" t="s">
        <v>223</v>
      </c>
      <c r="E271" s="9"/>
      <c r="F271" s="9"/>
      <c r="G271" s="13">
        <v>3800</v>
      </c>
      <c r="H271" s="14"/>
      <c r="I271" s="14">
        <v>3400</v>
      </c>
      <c r="J271" s="13"/>
      <c r="K271" s="13">
        <v>3800</v>
      </c>
    </row>
    <row r="272" spans="1:11" ht="15.75" x14ac:dyDescent="0.25">
      <c r="A272" s="9"/>
      <c r="C272" s="9" t="s">
        <v>224</v>
      </c>
      <c r="E272" s="9"/>
      <c r="F272" s="9"/>
      <c r="G272" s="13">
        <v>2000</v>
      </c>
      <c r="H272" s="14"/>
      <c r="I272" s="14">
        <v>2000</v>
      </c>
      <c r="J272" s="13"/>
      <c r="K272" s="13">
        <v>2000</v>
      </c>
    </row>
    <row r="273" spans="1:11" ht="15.75" x14ac:dyDescent="0.25">
      <c r="A273" s="9"/>
      <c r="C273" s="9" t="s">
        <v>225</v>
      </c>
      <c r="E273" s="9"/>
      <c r="F273" s="9"/>
      <c r="G273" s="13">
        <v>1000</v>
      </c>
      <c r="H273" s="14"/>
      <c r="I273" s="14">
        <v>800</v>
      </c>
      <c r="J273" s="13"/>
      <c r="K273" s="13">
        <v>1000</v>
      </c>
    </row>
    <row r="274" spans="1:11" ht="15.75" x14ac:dyDescent="0.25">
      <c r="A274" s="9"/>
      <c r="C274" s="9" t="s">
        <v>226</v>
      </c>
      <c r="E274" s="9"/>
      <c r="F274" s="9"/>
      <c r="G274" s="13">
        <v>3000</v>
      </c>
      <c r="H274" s="14"/>
      <c r="I274" s="14">
        <v>500</v>
      </c>
      <c r="J274" s="13"/>
      <c r="K274" s="13">
        <v>3000</v>
      </c>
    </row>
    <row r="275" spans="1:11" ht="15.75" x14ac:dyDescent="0.25">
      <c r="A275" s="9"/>
      <c r="C275" s="9" t="s">
        <v>227</v>
      </c>
      <c r="E275" s="9"/>
      <c r="F275" s="9"/>
      <c r="G275" s="13">
        <v>7900</v>
      </c>
      <c r="H275" s="14"/>
      <c r="I275" s="14">
        <v>7900</v>
      </c>
      <c r="J275" s="13"/>
      <c r="K275" s="13">
        <v>7900</v>
      </c>
    </row>
    <row r="276" spans="1:11" ht="15.75" x14ac:dyDescent="0.25">
      <c r="A276" s="9"/>
      <c r="C276" s="9" t="s">
        <v>228</v>
      </c>
      <c r="E276" s="9"/>
      <c r="F276" s="9"/>
      <c r="G276" s="13">
        <v>9200</v>
      </c>
      <c r="H276" s="14"/>
      <c r="I276" s="14">
        <v>9100</v>
      </c>
      <c r="J276" s="13"/>
      <c r="K276" s="13">
        <v>9300</v>
      </c>
    </row>
    <row r="277" spans="1:11" ht="15.75" x14ac:dyDescent="0.25">
      <c r="A277" s="9"/>
      <c r="C277" s="71" t="s">
        <v>343</v>
      </c>
      <c r="D277" s="71"/>
      <c r="E277" s="71"/>
      <c r="F277" s="71"/>
      <c r="G277" s="13">
        <v>44510</v>
      </c>
      <c r="H277" s="14"/>
      <c r="I277" s="32">
        <v>44510</v>
      </c>
      <c r="J277" s="13"/>
      <c r="K277" s="13">
        <v>45220</v>
      </c>
    </row>
    <row r="278" spans="1:11" ht="15.75" x14ac:dyDescent="0.25">
      <c r="A278" s="9"/>
      <c r="C278" s="9" t="s">
        <v>229</v>
      </c>
      <c r="E278" s="9"/>
      <c r="F278" s="9"/>
      <c r="G278" s="13">
        <v>200</v>
      </c>
      <c r="H278" s="14"/>
      <c r="I278" s="14">
        <v>200</v>
      </c>
      <c r="J278" s="13"/>
      <c r="K278" s="13">
        <v>200</v>
      </c>
    </row>
    <row r="279" spans="1:11" ht="15.75" x14ac:dyDescent="0.25">
      <c r="A279" s="9"/>
      <c r="C279" s="9" t="s">
        <v>230</v>
      </c>
      <c r="E279" s="9"/>
      <c r="F279" s="9"/>
      <c r="G279" s="13">
        <v>0</v>
      </c>
      <c r="H279" s="14"/>
      <c r="I279" s="32">
        <v>0</v>
      </c>
      <c r="J279" s="13"/>
      <c r="K279" s="13">
        <v>0</v>
      </c>
    </row>
    <row r="280" spans="1:11" ht="15.75" x14ac:dyDescent="0.25">
      <c r="A280" s="9"/>
      <c r="C280" s="9" t="s">
        <v>231</v>
      </c>
      <c r="E280" s="33"/>
      <c r="F280" s="9"/>
      <c r="G280" s="13">
        <v>500</v>
      </c>
      <c r="H280" s="14"/>
      <c r="I280" s="14">
        <v>500</v>
      </c>
      <c r="J280" s="13"/>
      <c r="K280" s="13">
        <v>500</v>
      </c>
    </row>
    <row r="281" spans="1:11" ht="15.75" x14ac:dyDescent="0.25">
      <c r="A281" s="9"/>
      <c r="C281" s="9" t="s">
        <v>232</v>
      </c>
      <c r="E281" s="33"/>
      <c r="F281" s="9"/>
      <c r="G281" s="13">
        <v>600</v>
      </c>
      <c r="H281" s="14"/>
      <c r="I281" s="32">
        <v>600</v>
      </c>
      <c r="J281" s="13"/>
      <c r="K281" s="13">
        <v>600</v>
      </c>
    </row>
    <row r="282" spans="1:11" ht="15.75" x14ac:dyDescent="0.25">
      <c r="A282" s="9"/>
      <c r="C282" s="9" t="s">
        <v>233</v>
      </c>
      <c r="E282" s="9"/>
      <c r="F282" s="9"/>
      <c r="G282" s="13">
        <v>8000</v>
      </c>
      <c r="H282" s="14"/>
      <c r="I282" s="14">
        <v>8000</v>
      </c>
      <c r="J282" s="13"/>
      <c r="K282" s="13">
        <v>8000</v>
      </c>
    </row>
    <row r="283" spans="1:11" ht="15.75" x14ac:dyDescent="0.25">
      <c r="A283" s="9"/>
      <c r="C283" s="9" t="s">
        <v>234</v>
      </c>
      <c r="E283" s="9"/>
      <c r="F283" s="9"/>
      <c r="G283" s="13">
        <v>300</v>
      </c>
      <c r="H283" s="14"/>
      <c r="I283" s="14">
        <v>200</v>
      </c>
      <c r="J283" s="13"/>
      <c r="K283" s="13">
        <v>300</v>
      </c>
    </row>
    <row r="284" spans="1:11" ht="15.75" x14ac:dyDescent="0.25">
      <c r="A284" s="9"/>
      <c r="C284" s="9" t="s">
        <v>235</v>
      </c>
      <c r="E284" s="9"/>
      <c r="F284" s="9"/>
      <c r="G284" s="13">
        <v>1300</v>
      </c>
      <c r="H284" s="14"/>
      <c r="I284" s="14">
        <v>1300</v>
      </c>
      <c r="J284" s="13"/>
      <c r="K284" s="13">
        <v>1300</v>
      </c>
    </row>
    <row r="285" spans="1:11" ht="15.75" x14ac:dyDescent="0.25">
      <c r="A285" s="9"/>
      <c r="C285" s="9" t="s">
        <v>236</v>
      </c>
      <c r="E285" s="9"/>
      <c r="F285" s="9"/>
      <c r="G285" s="13">
        <v>1200</v>
      </c>
      <c r="H285" s="14"/>
      <c r="I285" s="14">
        <v>1200</v>
      </c>
      <c r="J285" s="13"/>
      <c r="K285" s="13">
        <v>1200</v>
      </c>
    </row>
    <row r="286" spans="1:11" ht="16.5" thickBot="1" x14ac:dyDescent="0.3">
      <c r="A286" s="9"/>
      <c r="C286" s="9" t="s">
        <v>237</v>
      </c>
      <c r="E286" s="9"/>
      <c r="F286" s="9"/>
      <c r="G286" s="13">
        <v>2500</v>
      </c>
      <c r="H286" s="14"/>
      <c r="I286" s="32">
        <v>2500</v>
      </c>
      <c r="J286" s="13"/>
      <c r="K286" s="13">
        <v>2500</v>
      </c>
    </row>
    <row r="287" spans="1:11" ht="17.25" thickTop="1" thickBot="1" x14ac:dyDescent="0.3">
      <c r="A287" s="23" t="s">
        <v>238</v>
      </c>
      <c r="C287" s="23"/>
      <c r="E287" s="23"/>
      <c r="F287" s="23"/>
      <c r="G287" s="45">
        <f>SUM(G232:G286)</f>
        <v>1292544</v>
      </c>
      <c r="H287" s="24"/>
      <c r="I287" s="45">
        <f>SUM(I232:I286)</f>
        <v>1263941</v>
      </c>
      <c r="J287" s="28"/>
      <c r="K287" s="45">
        <f>SUM(K232:K286)</f>
        <v>1485896</v>
      </c>
    </row>
    <row r="288" spans="1:11" ht="16.5" thickTop="1" x14ac:dyDescent="0.25">
      <c r="A288" s="23"/>
      <c r="C288" s="23"/>
      <c r="E288" s="23"/>
      <c r="F288" s="23"/>
      <c r="G288" s="28"/>
      <c r="H288" s="24"/>
      <c r="I288" s="28"/>
      <c r="J288" s="28"/>
      <c r="K288" s="28"/>
    </row>
    <row r="289" spans="1:11" ht="15.75" x14ac:dyDescent="0.25">
      <c r="A289" s="9" t="s">
        <v>239</v>
      </c>
      <c r="C289" s="9"/>
      <c r="E289" s="9"/>
      <c r="F289" s="9"/>
      <c r="G289" s="13"/>
      <c r="H289" s="14"/>
      <c r="I289" s="14"/>
      <c r="J289" s="13"/>
      <c r="K289" s="13"/>
    </row>
    <row r="290" spans="1:11" ht="15.75" x14ac:dyDescent="0.25">
      <c r="A290" s="9"/>
      <c r="C290" s="9" t="s">
        <v>350</v>
      </c>
      <c r="E290" s="9"/>
      <c r="F290" s="9"/>
      <c r="G290" s="13">
        <v>3000</v>
      </c>
      <c r="H290" s="14"/>
      <c r="I290" s="14">
        <v>2200</v>
      </c>
      <c r="J290" s="13"/>
      <c r="K290" s="13">
        <v>14200</v>
      </c>
    </row>
    <row r="291" spans="1:11" ht="15.75" x14ac:dyDescent="0.25">
      <c r="A291" s="9"/>
      <c r="C291" s="9" t="s">
        <v>240</v>
      </c>
      <c r="E291" s="9"/>
      <c r="F291" s="9"/>
      <c r="G291" s="13"/>
      <c r="H291" s="14"/>
      <c r="I291" s="14"/>
      <c r="J291" s="13"/>
      <c r="K291" s="13">
        <v>3000</v>
      </c>
    </row>
    <row r="292" spans="1:11" ht="15.75" x14ac:dyDescent="0.25">
      <c r="A292" s="9"/>
      <c r="C292" s="9" t="s">
        <v>241</v>
      </c>
      <c r="E292" s="9"/>
      <c r="F292" s="9"/>
      <c r="G292" s="13">
        <v>6000</v>
      </c>
      <c r="H292" s="14"/>
      <c r="I292" s="14">
        <v>15000</v>
      </c>
      <c r="J292" s="13"/>
      <c r="K292" s="13">
        <v>9500</v>
      </c>
    </row>
    <row r="293" spans="1:11" ht="15.75" x14ac:dyDescent="0.25">
      <c r="A293" s="9"/>
      <c r="C293" s="9" t="s">
        <v>344</v>
      </c>
      <c r="E293" s="9"/>
      <c r="F293" s="9"/>
      <c r="G293" s="13"/>
      <c r="H293" s="14"/>
      <c r="I293" s="14"/>
      <c r="J293" s="13"/>
      <c r="K293" s="13">
        <v>4000</v>
      </c>
    </row>
    <row r="294" spans="1:11" ht="15.75" x14ac:dyDescent="0.25">
      <c r="A294" s="9"/>
      <c r="C294" s="9" t="s">
        <v>242</v>
      </c>
      <c r="E294" s="9"/>
      <c r="F294" s="9"/>
      <c r="G294" s="13">
        <v>2000</v>
      </c>
      <c r="H294" s="14"/>
      <c r="I294" s="14">
        <v>1800</v>
      </c>
      <c r="J294" s="13"/>
      <c r="K294" s="13">
        <v>2000</v>
      </c>
    </row>
    <row r="295" spans="1:11" ht="15.75" x14ac:dyDescent="0.25">
      <c r="A295" s="9"/>
      <c r="C295" s="9" t="s">
        <v>243</v>
      </c>
      <c r="E295" s="9"/>
      <c r="F295" s="9"/>
      <c r="G295" s="13">
        <v>1600</v>
      </c>
      <c r="H295" s="14"/>
      <c r="I295" s="14">
        <v>1600</v>
      </c>
      <c r="J295" s="13"/>
      <c r="K295" s="13">
        <v>1600</v>
      </c>
    </row>
    <row r="296" spans="1:11" ht="15.75" x14ac:dyDescent="0.25">
      <c r="A296" s="9"/>
      <c r="C296" s="9" t="s">
        <v>244</v>
      </c>
      <c r="E296" s="9"/>
      <c r="F296" s="9"/>
      <c r="G296" s="13">
        <v>4000</v>
      </c>
      <c r="H296" s="14"/>
      <c r="I296" s="14">
        <v>2800</v>
      </c>
      <c r="J296" s="13"/>
      <c r="K296" s="13">
        <v>2500</v>
      </c>
    </row>
    <row r="297" spans="1:11" ht="15.75" x14ac:dyDescent="0.25">
      <c r="A297" s="9"/>
      <c r="C297" s="9" t="s">
        <v>245</v>
      </c>
      <c r="E297" s="9"/>
      <c r="F297" s="9"/>
      <c r="G297" s="13">
        <v>15000</v>
      </c>
      <c r="H297" s="14"/>
      <c r="I297" s="14">
        <v>10100</v>
      </c>
      <c r="J297" s="13"/>
      <c r="K297" s="13">
        <v>12000</v>
      </c>
    </row>
    <row r="298" spans="1:11" ht="15.75" x14ac:dyDescent="0.25">
      <c r="A298" s="9"/>
      <c r="C298" s="9" t="s">
        <v>246</v>
      </c>
      <c r="E298" s="9"/>
      <c r="F298" s="9"/>
      <c r="G298" s="13">
        <v>3800</v>
      </c>
      <c r="H298" s="14"/>
      <c r="I298" s="14">
        <v>3700</v>
      </c>
      <c r="J298" s="13"/>
      <c r="K298" s="13">
        <v>3800</v>
      </c>
    </row>
    <row r="299" spans="1:11" ht="15.75" x14ac:dyDescent="0.25">
      <c r="A299" s="9"/>
      <c r="C299" s="9" t="s">
        <v>247</v>
      </c>
      <c r="E299" s="9"/>
      <c r="F299" s="9"/>
      <c r="G299" s="13">
        <v>2800</v>
      </c>
      <c r="H299" s="14"/>
      <c r="I299" s="14">
        <v>2800</v>
      </c>
      <c r="J299" s="13"/>
      <c r="K299" s="13">
        <v>2900</v>
      </c>
    </row>
    <row r="300" spans="1:11" ht="15.75" x14ac:dyDescent="0.25">
      <c r="A300" s="9"/>
      <c r="C300" s="9" t="s">
        <v>248</v>
      </c>
      <c r="E300" s="9"/>
      <c r="F300" s="9"/>
      <c r="G300" s="13">
        <v>9500</v>
      </c>
      <c r="H300" s="14"/>
      <c r="I300" s="14">
        <v>9500</v>
      </c>
      <c r="J300" s="13"/>
      <c r="K300" s="13">
        <v>9500</v>
      </c>
    </row>
    <row r="301" spans="1:11" ht="15.75" x14ac:dyDescent="0.25">
      <c r="A301" s="9"/>
      <c r="C301" s="9" t="s">
        <v>249</v>
      </c>
      <c r="E301" s="9"/>
      <c r="F301" s="9"/>
      <c r="G301" s="13">
        <v>750</v>
      </c>
      <c r="H301" s="14"/>
      <c r="I301" s="14">
        <v>750</v>
      </c>
      <c r="J301" s="13"/>
      <c r="K301" s="13">
        <v>800</v>
      </c>
    </row>
    <row r="302" spans="1:11" ht="15.75" x14ac:dyDescent="0.25">
      <c r="A302" s="9"/>
      <c r="C302" s="9" t="s">
        <v>250</v>
      </c>
      <c r="E302" s="9"/>
      <c r="F302" s="9"/>
      <c r="G302" s="13">
        <v>450</v>
      </c>
      <c r="H302" s="14"/>
      <c r="I302" s="32">
        <v>450</v>
      </c>
      <c r="J302" s="13"/>
      <c r="K302" s="13">
        <v>500</v>
      </c>
    </row>
    <row r="303" spans="1:11" ht="16.5" thickBot="1" x14ac:dyDescent="0.3">
      <c r="A303" s="9"/>
      <c r="C303" s="9" t="s">
        <v>251</v>
      </c>
      <c r="E303" s="9"/>
      <c r="F303" s="9"/>
      <c r="G303" s="37">
        <v>4000</v>
      </c>
      <c r="H303" s="14"/>
      <c r="I303" s="44">
        <v>4000</v>
      </c>
      <c r="J303" s="20"/>
      <c r="K303" s="37">
        <v>4000</v>
      </c>
    </row>
    <row r="304" spans="1:11" ht="17.25" thickTop="1" thickBot="1" x14ac:dyDescent="0.3">
      <c r="A304" s="23" t="s">
        <v>252</v>
      </c>
      <c r="C304" s="23"/>
      <c r="E304" s="23"/>
      <c r="F304" s="23"/>
      <c r="G304" s="45">
        <f>SUM(G290:G303)</f>
        <v>52900</v>
      </c>
      <c r="H304" s="24"/>
      <c r="I304" s="45">
        <f>SUM(I290:I303)</f>
        <v>54700</v>
      </c>
      <c r="J304" s="28"/>
      <c r="K304" s="45">
        <f>SUM(K290:K303)</f>
        <v>70300</v>
      </c>
    </row>
    <row r="305" spans="1:11" ht="16.5" thickTop="1" x14ac:dyDescent="0.25">
      <c r="A305" s="23"/>
      <c r="C305" s="23"/>
      <c r="E305" s="23"/>
      <c r="F305" s="23"/>
      <c r="G305" s="28"/>
      <c r="H305" s="24"/>
      <c r="I305" s="28"/>
      <c r="J305" s="28"/>
      <c r="K305" s="28"/>
    </row>
    <row r="306" spans="1:11" ht="15.75" x14ac:dyDescent="0.25">
      <c r="A306" s="23"/>
      <c r="C306" s="23"/>
      <c r="E306" s="23"/>
      <c r="F306" s="23"/>
      <c r="G306" s="28"/>
      <c r="H306" s="24"/>
      <c r="I306" s="28"/>
      <c r="J306" s="28"/>
      <c r="K306" s="28"/>
    </row>
    <row r="307" spans="1:11" ht="15.75" x14ac:dyDescent="0.25">
      <c r="A307" s="23"/>
      <c r="C307" s="23"/>
      <c r="E307" s="23"/>
      <c r="F307" s="23"/>
      <c r="G307" s="28"/>
      <c r="H307" s="24"/>
      <c r="I307" s="28"/>
      <c r="J307" s="28"/>
      <c r="K307" s="28"/>
    </row>
    <row r="308" spans="1:11" ht="15.75" x14ac:dyDescent="0.25">
      <c r="A308" s="9" t="s">
        <v>253</v>
      </c>
      <c r="C308" s="9"/>
      <c r="E308" s="9"/>
      <c r="F308" s="9"/>
      <c r="G308" s="13"/>
      <c r="H308" s="14"/>
      <c r="I308" s="14"/>
      <c r="J308" s="13"/>
      <c r="K308" s="13"/>
    </row>
    <row r="309" spans="1:11" ht="15.75" x14ac:dyDescent="0.25">
      <c r="A309" s="9"/>
      <c r="C309" s="9" t="s">
        <v>254</v>
      </c>
      <c r="E309" s="9"/>
      <c r="F309" s="9"/>
      <c r="G309" s="13">
        <v>13000</v>
      </c>
      <c r="H309" s="14"/>
      <c r="I309" s="14">
        <v>9500</v>
      </c>
      <c r="J309" s="13"/>
      <c r="K309" s="13">
        <v>16000</v>
      </c>
    </row>
    <row r="310" spans="1:11" ht="15.75" x14ac:dyDescent="0.25">
      <c r="A310" s="9"/>
      <c r="C310" s="9" t="s">
        <v>255</v>
      </c>
      <c r="E310" s="9"/>
      <c r="F310" s="9"/>
      <c r="G310" s="13">
        <v>1000</v>
      </c>
      <c r="H310" s="14"/>
      <c r="I310" s="14">
        <v>1000</v>
      </c>
      <c r="J310" s="13"/>
      <c r="K310" s="13">
        <v>1200</v>
      </c>
    </row>
    <row r="311" spans="1:11" ht="15.75" x14ac:dyDescent="0.25">
      <c r="A311" s="9"/>
      <c r="C311" s="9" t="s">
        <v>256</v>
      </c>
      <c r="E311" s="9"/>
      <c r="F311" s="9"/>
      <c r="G311" s="13">
        <v>1220</v>
      </c>
      <c r="H311" s="14"/>
      <c r="I311" s="14">
        <v>865</v>
      </c>
      <c r="J311" s="13"/>
      <c r="K311" s="13">
        <v>1300</v>
      </c>
    </row>
    <row r="312" spans="1:11" ht="15.75" x14ac:dyDescent="0.25">
      <c r="A312" s="9"/>
      <c r="C312" s="9" t="s">
        <v>257</v>
      </c>
      <c r="E312" s="9"/>
      <c r="F312" s="9"/>
      <c r="G312" s="13">
        <v>500</v>
      </c>
      <c r="H312" s="14"/>
      <c r="I312" s="14">
        <v>300</v>
      </c>
      <c r="J312" s="13"/>
      <c r="K312" s="13">
        <v>500</v>
      </c>
    </row>
    <row r="313" spans="1:11" ht="15.75" x14ac:dyDescent="0.25">
      <c r="A313" s="9"/>
      <c r="C313" s="9" t="s">
        <v>258</v>
      </c>
      <c r="E313" s="9"/>
      <c r="F313" s="9"/>
      <c r="G313" s="13">
        <v>600</v>
      </c>
      <c r="H313" s="14"/>
      <c r="I313" s="14">
        <v>450</v>
      </c>
      <c r="J313" s="13"/>
      <c r="K313" s="13">
        <v>600</v>
      </c>
    </row>
    <row r="314" spans="1:11" ht="15.75" x14ac:dyDescent="0.25">
      <c r="A314" s="9"/>
      <c r="C314" s="9" t="s">
        <v>259</v>
      </c>
      <c r="E314" s="9"/>
      <c r="F314" s="9"/>
      <c r="G314" s="13">
        <v>1200</v>
      </c>
      <c r="H314" s="14"/>
      <c r="I314" s="14">
        <v>1275</v>
      </c>
      <c r="J314" s="13"/>
      <c r="K314" s="13">
        <v>1350</v>
      </c>
    </row>
    <row r="315" spans="1:11" ht="15.75" x14ac:dyDescent="0.25">
      <c r="A315" s="9"/>
      <c r="C315" s="9" t="s">
        <v>260</v>
      </c>
      <c r="E315" s="9"/>
      <c r="F315" s="9"/>
      <c r="G315" s="13">
        <v>190795</v>
      </c>
      <c r="H315" s="14"/>
      <c r="I315" s="14">
        <v>190795</v>
      </c>
      <c r="J315" s="13"/>
      <c r="K315" s="13">
        <v>216282</v>
      </c>
    </row>
    <row r="316" spans="1:11" ht="15.75" x14ac:dyDescent="0.25">
      <c r="A316" s="9"/>
      <c r="C316" s="9" t="s">
        <v>261</v>
      </c>
      <c r="E316" s="9"/>
      <c r="F316" s="9"/>
      <c r="G316" s="19"/>
      <c r="H316" s="14"/>
      <c r="I316" s="21">
        <v>350</v>
      </c>
      <c r="J316" s="20"/>
      <c r="K316" s="19"/>
    </row>
    <row r="317" spans="1:11" ht="15.75" x14ac:dyDescent="0.25">
      <c r="A317" s="42" t="s">
        <v>262</v>
      </c>
      <c r="C317" s="42"/>
      <c r="E317" s="42"/>
      <c r="F317" s="42"/>
      <c r="G317" s="43">
        <f>SUM(G309:G316)</f>
        <v>208315</v>
      </c>
      <c r="H317" s="43"/>
      <c r="I317" s="43">
        <f>ROUND(SUM(I308:I316),5)</f>
        <v>204535</v>
      </c>
      <c r="J317" s="43"/>
      <c r="K317" s="43">
        <f>SUM(K309:K316)</f>
        <v>237232</v>
      </c>
    </row>
    <row r="318" spans="1:11" ht="15.75" x14ac:dyDescent="0.25">
      <c r="A318" s="42"/>
      <c r="C318" s="42"/>
      <c r="E318" s="42"/>
      <c r="F318" s="42"/>
      <c r="G318" s="43"/>
      <c r="H318" s="43"/>
      <c r="I318" s="43"/>
      <c r="J318" s="43"/>
      <c r="K318" s="43"/>
    </row>
    <row r="319" spans="1:11" ht="15.75" x14ac:dyDescent="0.25">
      <c r="A319" s="9"/>
      <c r="C319" s="9" t="s">
        <v>263</v>
      </c>
      <c r="E319" s="9"/>
      <c r="F319" s="9"/>
      <c r="G319" s="13">
        <v>98000</v>
      </c>
      <c r="H319" s="14"/>
      <c r="I319" s="14">
        <v>98000</v>
      </c>
      <c r="J319" s="13"/>
      <c r="K319" s="13">
        <v>100000</v>
      </c>
    </row>
    <row r="320" spans="1:11" ht="15.75" x14ac:dyDescent="0.25">
      <c r="A320" s="9"/>
      <c r="C320" s="9" t="s">
        <v>264</v>
      </c>
      <c r="E320" s="9"/>
      <c r="F320" s="9"/>
      <c r="G320" s="13"/>
      <c r="H320" s="14"/>
      <c r="I320" s="14"/>
      <c r="J320" s="13"/>
      <c r="K320" s="13"/>
    </row>
    <row r="321" spans="1:11" ht="15.75" x14ac:dyDescent="0.25">
      <c r="A321" s="9"/>
      <c r="C321" s="9" t="s">
        <v>265</v>
      </c>
      <c r="E321" s="9"/>
      <c r="F321" s="9"/>
      <c r="G321" s="13">
        <v>3700</v>
      </c>
      <c r="H321" s="14"/>
      <c r="I321" s="14">
        <v>3700</v>
      </c>
      <c r="J321" s="13"/>
      <c r="K321" s="13">
        <v>3700</v>
      </c>
    </row>
    <row r="322" spans="1:11" ht="15.75" x14ac:dyDescent="0.25">
      <c r="A322" s="9"/>
      <c r="C322" s="9" t="s">
        <v>266</v>
      </c>
      <c r="E322" s="9"/>
      <c r="F322" s="9"/>
      <c r="G322" s="19"/>
      <c r="H322" s="14"/>
      <c r="I322" s="21"/>
      <c r="J322" s="20"/>
      <c r="K322" s="19"/>
    </row>
    <row r="323" spans="1:11" ht="16.5" thickBot="1" x14ac:dyDescent="0.3">
      <c r="A323" s="42" t="s">
        <v>267</v>
      </c>
      <c r="C323" s="42"/>
      <c r="E323" s="42"/>
      <c r="F323" s="42"/>
      <c r="G323" s="43">
        <f>ROUND(SUM(G319:G322),5)</f>
        <v>101700</v>
      </c>
      <c r="H323" s="43"/>
      <c r="I323" s="43">
        <f>ROUND(SUM(I319:I322),5)</f>
        <v>101700</v>
      </c>
      <c r="J323" s="43"/>
      <c r="K323" s="43">
        <f>SUM(K319:K322)</f>
        <v>103700</v>
      </c>
    </row>
    <row r="324" spans="1:11" ht="17.25" thickTop="1" thickBot="1" x14ac:dyDescent="0.3">
      <c r="A324" s="23" t="s">
        <v>268</v>
      </c>
      <c r="C324" s="23"/>
      <c r="E324" s="23"/>
      <c r="F324" s="23"/>
      <c r="G324" s="45">
        <f>SUM(G317+G323)</f>
        <v>310015</v>
      </c>
      <c r="H324" s="24"/>
      <c r="I324" s="45">
        <f>SUM(I317+I323)</f>
        <v>306235</v>
      </c>
      <c r="J324" s="28"/>
      <c r="K324" s="45">
        <f>SUM(K317+K323)</f>
        <v>340932</v>
      </c>
    </row>
    <row r="325" spans="1:11" ht="16.5" thickTop="1" x14ac:dyDescent="0.25">
      <c r="A325" s="23"/>
      <c r="C325" s="23"/>
      <c r="E325" s="23"/>
      <c r="F325" s="23"/>
      <c r="G325" s="28"/>
      <c r="H325" s="24"/>
      <c r="I325" s="28"/>
      <c r="J325" s="28"/>
      <c r="K325" s="28"/>
    </row>
    <row r="326" spans="1:11" ht="15.75" x14ac:dyDescent="0.25">
      <c r="A326" s="9" t="s">
        <v>269</v>
      </c>
      <c r="C326" s="9"/>
      <c r="E326" s="9"/>
      <c r="F326" s="9"/>
      <c r="G326" s="13"/>
      <c r="H326" s="14"/>
      <c r="I326" s="14"/>
      <c r="J326" s="13"/>
      <c r="K326" s="13"/>
    </row>
    <row r="327" spans="1:11" ht="15.75" x14ac:dyDescent="0.25">
      <c r="A327" s="9"/>
      <c r="C327" s="9" t="s">
        <v>270</v>
      </c>
      <c r="E327" s="33"/>
      <c r="F327" s="9"/>
      <c r="G327" s="13">
        <v>0</v>
      </c>
      <c r="H327" s="14"/>
      <c r="I327" s="14">
        <v>0</v>
      </c>
      <c r="J327" s="13"/>
      <c r="K327" s="13">
        <v>0</v>
      </c>
    </row>
    <row r="328" spans="1:11" ht="15.75" x14ac:dyDescent="0.25">
      <c r="A328" s="9"/>
      <c r="C328" s="9" t="s">
        <v>271</v>
      </c>
      <c r="E328" s="33"/>
      <c r="F328" s="9"/>
      <c r="G328" s="13">
        <v>45490</v>
      </c>
      <c r="H328" s="14"/>
      <c r="I328" s="32">
        <v>40000</v>
      </c>
      <c r="J328" s="13"/>
      <c r="K328" s="13">
        <v>52300</v>
      </c>
    </row>
    <row r="329" spans="1:11" ht="15.75" x14ac:dyDescent="0.25">
      <c r="A329" s="9"/>
      <c r="C329" s="9" t="s">
        <v>272</v>
      </c>
      <c r="E329" s="9"/>
      <c r="F329" s="9"/>
      <c r="G329" s="13">
        <v>6500</v>
      </c>
      <c r="H329" s="14"/>
      <c r="I329" s="14">
        <v>5300</v>
      </c>
      <c r="J329" s="13"/>
      <c r="K329" s="13">
        <v>6500</v>
      </c>
    </row>
    <row r="330" spans="1:11" ht="15.75" x14ac:dyDescent="0.25">
      <c r="A330" s="9"/>
      <c r="C330" s="9" t="s">
        <v>273</v>
      </c>
      <c r="E330" s="9"/>
      <c r="F330" s="9"/>
      <c r="G330" s="13">
        <v>12800</v>
      </c>
      <c r="H330" s="14"/>
      <c r="I330" s="14">
        <v>5200</v>
      </c>
      <c r="J330" s="13"/>
      <c r="K330" s="13">
        <v>16640</v>
      </c>
    </row>
    <row r="331" spans="1:11" ht="15.75" x14ac:dyDescent="0.25">
      <c r="A331" s="9"/>
      <c r="C331" s="9" t="s">
        <v>274</v>
      </c>
      <c r="E331" s="9"/>
      <c r="F331" s="9"/>
      <c r="G331" s="13">
        <v>750</v>
      </c>
      <c r="H331" s="14"/>
      <c r="I331" s="14">
        <v>700</v>
      </c>
      <c r="J331" s="13"/>
      <c r="K331" s="13">
        <v>864</v>
      </c>
    </row>
    <row r="332" spans="1:11" ht="15.75" x14ac:dyDescent="0.25">
      <c r="A332" s="9"/>
      <c r="C332" s="9" t="s">
        <v>275</v>
      </c>
      <c r="E332" s="9"/>
      <c r="F332" s="9"/>
      <c r="G332" s="13">
        <v>650</v>
      </c>
      <c r="H332" s="14"/>
      <c r="I332" s="14">
        <v>650</v>
      </c>
      <c r="J332" s="13"/>
      <c r="K332" s="13">
        <v>650</v>
      </c>
    </row>
    <row r="333" spans="1:11" ht="15.75" x14ac:dyDescent="0.25">
      <c r="A333" s="9"/>
      <c r="C333" s="9" t="s">
        <v>276</v>
      </c>
      <c r="E333" s="9"/>
      <c r="F333" s="9"/>
      <c r="G333" s="13">
        <v>7000</v>
      </c>
      <c r="H333" s="14"/>
      <c r="I333" s="14">
        <v>10000</v>
      </c>
      <c r="J333" s="13"/>
      <c r="K333" s="13">
        <v>28308</v>
      </c>
    </row>
    <row r="334" spans="1:11" ht="15.75" x14ac:dyDescent="0.25">
      <c r="A334" s="9"/>
      <c r="C334" s="9" t="s">
        <v>277</v>
      </c>
      <c r="E334" s="9"/>
      <c r="F334" s="9"/>
      <c r="G334" s="13">
        <v>2300</v>
      </c>
      <c r="H334" s="14"/>
      <c r="I334" s="14">
        <v>0</v>
      </c>
      <c r="J334" s="13"/>
      <c r="K334" s="13">
        <v>2500</v>
      </c>
    </row>
    <row r="335" spans="1:11" ht="15.75" x14ac:dyDescent="0.25">
      <c r="A335" s="9"/>
      <c r="C335" s="9" t="s">
        <v>278</v>
      </c>
      <c r="E335" s="9"/>
      <c r="F335" s="9"/>
      <c r="G335" s="13">
        <v>600</v>
      </c>
      <c r="H335" s="14"/>
      <c r="I335" s="14">
        <v>600</v>
      </c>
      <c r="J335" s="13"/>
      <c r="K335" s="13">
        <v>1460</v>
      </c>
    </row>
    <row r="336" spans="1:11" ht="15.75" x14ac:dyDescent="0.25">
      <c r="A336" s="9"/>
      <c r="C336" s="9" t="s">
        <v>279</v>
      </c>
      <c r="E336" s="9"/>
      <c r="F336" s="9"/>
      <c r="G336" s="13">
        <v>200</v>
      </c>
      <c r="H336" s="14"/>
      <c r="I336" s="14">
        <v>200</v>
      </c>
      <c r="J336" s="13"/>
      <c r="K336" s="13">
        <v>300</v>
      </c>
    </row>
    <row r="337" spans="1:11" ht="15.75" x14ac:dyDescent="0.25">
      <c r="A337" s="9"/>
      <c r="C337" s="9" t="s">
        <v>280</v>
      </c>
      <c r="E337" s="9"/>
      <c r="F337" s="9"/>
      <c r="G337" s="13">
        <v>4960</v>
      </c>
      <c r="H337" s="14"/>
      <c r="I337" s="14">
        <v>3500</v>
      </c>
      <c r="J337" s="13"/>
      <c r="K337" s="13">
        <v>5600</v>
      </c>
    </row>
    <row r="338" spans="1:11" ht="15.75" x14ac:dyDescent="0.25">
      <c r="A338" s="9"/>
      <c r="C338" s="9" t="s">
        <v>281</v>
      </c>
      <c r="E338" s="9"/>
      <c r="F338" s="9"/>
      <c r="G338" s="13">
        <v>1000</v>
      </c>
      <c r="H338" s="14"/>
      <c r="I338" s="14">
        <v>800</v>
      </c>
      <c r="J338" s="13"/>
      <c r="K338" s="13">
        <v>1000</v>
      </c>
    </row>
    <row r="339" spans="1:11" ht="15.75" x14ac:dyDescent="0.25">
      <c r="A339" s="9"/>
      <c r="C339" s="9" t="s">
        <v>282</v>
      </c>
      <c r="E339" s="9"/>
      <c r="F339" s="9"/>
      <c r="G339" s="13">
        <v>6500</v>
      </c>
      <c r="H339" s="14"/>
      <c r="I339" s="14">
        <v>2700</v>
      </c>
      <c r="J339" s="13"/>
      <c r="K339" s="13">
        <v>5000</v>
      </c>
    </row>
    <row r="340" spans="1:11" ht="15.75" x14ac:dyDescent="0.25">
      <c r="A340" s="9"/>
      <c r="C340" s="9" t="s">
        <v>283</v>
      </c>
      <c r="E340" s="9"/>
      <c r="F340" s="9"/>
      <c r="G340" s="13">
        <v>2000</v>
      </c>
      <c r="H340" s="14"/>
      <c r="I340" s="14">
        <v>1600</v>
      </c>
      <c r="J340" s="13"/>
      <c r="K340" s="13">
        <v>2000</v>
      </c>
    </row>
    <row r="341" spans="1:11" ht="15.75" x14ac:dyDescent="0.25">
      <c r="A341" s="9"/>
      <c r="C341" s="9" t="s">
        <v>284</v>
      </c>
      <c r="E341" s="9"/>
      <c r="F341" s="9"/>
      <c r="G341" s="13">
        <v>28500</v>
      </c>
      <c r="H341" s="14"/>
      <c r="I341" s="14">
        <v>23850</v>
      </c>
      <c r="J341" s="13"/>
      <c r="K341" s="13">
        <v>26000</v>
      </c>
    </row>
    <row r="342" spans="1:11" ht="15.75" x14ac:dyDescent="0.25">
      <c r="A342" s="9"/>
      <c r="C342" s="9" t="s">
        <v>285</v>
      </c>
      <c r="E342" s="9"/>
      <c r="F342" s="9"/>
      <c r="G342" s="13">
        <v>2500</v>
      </c>
      <c r="H342" s="14"/>
      <c r="I342" s="14">
        <v>2300</v>
      </c>
      <c r="J342" s="13"/>
      <c r="K342" s="13">
        <v>2000</v>
      </c>
    </row>
    <row r="343" spans="1:11" ht="15.75" x14ac:dyDescent="0.25">
      <c r="A343" s="9"/>
      <c r="C343" s="9" t="s">
        <v>286</v>
      </c>
      <c r="E343" s="9"/>
      <c r="F343" s="9"/>
      <c r="G343" s="13">
        <v>4500</v>
      </c>
      <c r="H343" s="14"/>
      <c r="I343" s="14">
        <v>3900</v>
      </c>
      <c r="J343" s="13"/>
      <c r="K343" s="13">
        <v>4000</v>
      </c>
    </row>
    <row r="344" spans="1:11" ht="15.75" x14ac:dyDescent="0.25">
      <c r="A344" s="9"/>
      <c r="C344" s="9" t="s">
        <v>287</v>
      </c>
      <c r="E344" s="9"/>
      <c r="F344" s="9"/>
      <c r="G344" s="13">
        <v>4000</v>
      </c>
      <c r="H344" s="14"/>
      <c r="I344" s="14">
        <v>8800</v>
      </c>
      <c r="J344" s="13"/>
      <c r="K344" s="13">
        <v>4000</v>
      </c>
    </row>
    <row r="345" spans="1:11" ht="15.75" x14ac:dyDescent="0.25">
      <c r="A345" s="9"/>
      <c r="C345" s="9" t="s">
        <v>288</v>
      </c>
      <c r="E345" s="9"/>
      <c r="F345" s="9"/>
      <c r="G345" s="13">
        <v>1000</v>
      </c>
      <c r="H345" s="14"/>
      <c r="I345" s="14">
        <v>500</v>
      </c>
      <c r="J345" s="13"/>
      <c r="K345" s="13">
        <v>1000</v>
      </c>
    </row>
    <row r="346" spans="1:11" ht="15.75" x14ac:dyDescent="0.25">
      <c r="A346" s="9"/>
      <c r="C346" s="9" t="s">
        <v>289</v>
      </c>
      <c r="E346" s="9"/>
      <c r="F346" s="9"/>
      <c r="G346" s="13">
        <v>1500</v>
      </c>
      <c r="H346" s="14"/>
      <c r="I346" s="14">
        <v>950</v>
      </c>
      <c r="J346" s="13"/>
      <c r="K346" s="13">
        <v>1500</v>
      </c>
    </row>
    <row r="347" spans="1:11" ht="15.75" x14ac:dyDescent="0.25">
      <c r="A347" s="9"/>
      <c r="C347" s="9" t="s">
        <v>290</v>
      </c>
      <c r="E347" s="9"/>
      <c r="F347" s="9"/>
      <c r="G347" s="13">
        <v>300</v>
      </c>
      <c r="H347" s="14"/>
      <c r="I347" s="14">
        <v>300</v>
      </c>
      <c r="J347" s="13"/>
      <c r="K347" s="13">
        <v>300</v>
      </c>
    </row>
    <row r="348" spans="1:11" ht="15.75" x14ac:dyDescent="0.25">
      <c r="A348" s="9"/>
      <c r="C348" s="9" t="s">
        <v>291</v>
      </c>
      <c r="E348" s="9"/>
      <c r="F348" s="9"/>
      <c r="G348" s="13">
        <v>700</v>
      </c>
      <c r="H348" s="14"/>
      <c r="I348" s="14">
        <v>500</v>
      </c>
      <c r="J348" s="13"/>
      <c r="K348" s="13">
        <v>700</v>
      </c>
    </row>
    <row r="349" spans="1:11" ht="15.75" x14ac:dyDescent="0.25">
      <c r="A349" s="9"/>
      <c r="C349" s="9" t="s">
        <v>292</v>
      </c>
      <c r="E349" s="9"/>
      <c r="F349" s="9"/>
      <c r="G349" s="13">
        <v>1500</v>
      </c>
      <c r="H349" s="14"/>
      <c r="I349" s="14">
        <v>1500</v>
      </c>
      <c r="J349" s="13"/>
      <c r="K349" s="13">
        <v>1700</v>
      </c>
    </row>
    <row r="350" spans="1:11" ht="15.75" x14ac:dyDescent="0.25">
      <c r="A350" s="9"/>
      <c r="C350" s="9" t="s">
        <v>293</v>
      </c>
      <c r="E350" s="9"/>
      <c r="F350" s="9"/>
      <c r="G350" s="13">
        <v>6200</v>
      </c>
      <c r="H350" s="14"/>
      <c r="I350" s="14">
        <v>6200</v>
      </c>
      <c r="J350" s="13"/>
      <c r="K350" s="13">
        <v>6800</v>
      </c>
    </row>
    <row r="351" spans="1:11" ht="15.75" x14ac:dyDescent="0.25">
      <c r="A351" s="9"/>
      <c r="C351" s="9" t="s">
        <v>294</v>
      </c>
      <c r="E351" s="9"/>
      <c r="F351" s="9"/>
      <c r="G351" s="13">
        <v>5350</v>
      </c>
      <c r="H351" s="14"/>
      <c r="I351" s="14">
        <v>4470</v>
      </c>
      <c r="J351" s="13"/>
      <c r="K351" s="13">
        <v>5350</v>
      </c>
    </row>
    <row r="352" spans="1:11" ht="15.75" x14ac:dyDescent="0.25">
      <c r="A352" s="9"/>
      <c r="C352" s="9" t="s">
        <v>295</v>
      </c>
      <c r="E352" s="9"/>
      <c r="F352" s="9"/>
      <c r="G352" s="13">
        <v>2100</v>
      </c>
      <c r="H352" s="14"/>
      <c r="I352" s="14">
        <v>2000</v>
      </c>
      <c r="J352" s="13"/>
      <c r="K352" s="13">
        <v>2100</v>
      </c>
    </row>
    <row r="353" spans="1:11" ht="15.75" x14ac:dyDescent="0.25">
      <c r="A353" s="9"/>
      <c r="C353" s="9" t="s">
        <v>296</v>
      </c>
      <c r="E353" s="9"/>
      <c r="F353" s="9"/>
      <c r="G353" s="13">
        <v>350</v>
      </c>
      <c r="H353" s="14"/>
      <c r="I353" s="14">
        <v>300</v>
      </c>
      <c r="J353" s="13"/>
      <c r="K353" s="13">
        <v>350</v>
      </c>
    </row>
    <row r="354" spans="1:11" ht="15.75" x14ac:dyDescent="0.25">
      <c r="A354" s="9"/>
      <c r="C354" s="9" t="s">
        <v>297</v>
      </c>
      <c r="E354" s="9"/>
      <c r="F354" s="9"/>
      <c r="G354" s="13">
        <v>400</v>
      </c>
      <c r="H354" s="14"/>
      <c r="I354" s="14">
        <v>350</v>
      </c>
      <c r="J354" s="13"/>
      <c r="K354" s="13">
        <v>400</v>
      </c>
    </row>
    <row r="355" spans="1:11" ht="15.75" x14ac:dyDescent="0.25">
      <c r="A355" s="9"/>
      <c r="C355" s="9" t="s">
        <v>298</v>
      </c>
      <c r="E355" s="9"/>
      <c r="F355" s="9"/>
      <c r="G355" s="13">
        <v>500</v>
      </c>
      <c r="H355" s="14"/>
      <c r="I355" s="14">
        <v>0</v>
      </c>
      <c r="J355" s="13"/>
      <c r="K355" s="13">
        <v>500</v>
      </c>
    </row>
    <row r="356" spans="1:11" ht="15.75" x14ac:dyDescent="0.25">
      <c r="A356" s="9"/>
      <c r="C356" s="9" t="s">
        <v>299</v>
      </c>
      <c r="E356" s="9"/>
      <c r="F356" s="9"/>
      <c r="G356" s="13">
        <v>1500</v>
      </c>
      <c r="H356" s="14"/>
      <c r="I356" s="14">
        <v>1200</v>
      </c>
      <c r="J356" s="13"/>
      <c r="K356" s="13">
        <v>1500</v>
      </c>
    </row>
    <row r="357" spans="1:11" ht="15.75" x14ac:dyDescent="0.25">
      <c r="A357" s="9"/>
      <c r="C357" s="9" t="s">
        <v>300</v>
      </c>
      <c r="E357" s="9"/>
      <c r="F357" s="9"/>
      <c r="G357" s="13">
        <v>6200</v>
      </c>
      <c r="H357" s="14"/>
      <c r="I357" s="14">
        <v>6200</v>
      </c>
      <c r="J357" s="13"/>
      <c r="K357" s="13">
        <v>6800</v>
      </c>
    </row>
    <row r="358" spans="1:11" ht="15.75" x14ac:dyDescent="0.25">
      <c r="A358" s="9"/>
      <c r="C358" s="9" t="s">
        <v>301</v>
      </c>
      <c r="E358" s="9"/>
      <c r="F358" s="9"/>
      <c r="G358" s="13">
        <v>5000</v>
      </c>
      <c r="H358" s="14"/>
      <c r="I358" s="14">
        <v>4200</v>
      </c>
      <c r="J358" s="13"/>
      <c r="K358" s="13">
        <v>5000</v>
      </c>
    </row>
    <row r="359" spans="1:11" ht="15.75" x14ac:dyDescent="0.25">
      <c r="A359" s="9"/>
      <c r="C359" s="9" t="s">
        <v>302</v>
      </c>
      <c r="E359" s="33"/>
      <c r="F359" s="9"/>
      <c r="G359" s="13">
        <v>2500</v>
      </c>
      <c r="H359" s="14"/>
      <c r="I359" s="14">
        <v>2000</v>
      </c>
      <c r="J359" s="13"/>
      <c r="K359" s="13">
        <v>2500</v>
      </c>
    </row>
    <row r="360" spans="1:11" ht="15.75" x14ac:dyDescent="0.25">
      <c r="A360" s="9"/>
      <c r="C360" s="9" t="s">
        <v>303</v>
      </c>
      <c r="E360" s="33"/>
      <c r="F360" s="9"/>
      <c r="G360" s="13">
        <v>1000</v>
      </c>
      <c r="H360" s="14"/>
      <c r="I360" s="14">
        <v>500</v>
      </c>
      <c r="J360" s="13"/>
      <c r="K360" s="13">
        <v>1000</v>
      </c>
    </row>
    <row r="361" spans="1:11" ht="15.75" x14ac:dyDescent="0.25">
      <c r="A361" s="9"/>
      <c r="C361" s="9" t="s">
        <v>304</v>
      </c>
      <c r="E361" s="9"/>
      <c r="F361" s="9"/>
      <c r="G361" s="13">
        <v>73000</v>
      </c>
      <c r="H361" s="14"/>
      <c r="I361" s="32">
        <v>67000</v>
      </c>
      <c r="J361" s="13"/>
      <c r="K361" s="13">
        <v>68000</v>
      </c>
    </row>
    <row r="362" spans="1:11" ht="15.75" x14ac:dyDescent="0.25">
      <c r="A362" s="9"/>
      <c r="C362" s="9" t="s">
        <v>305</v>
      </c>
      <c r="E362" s="9"/>
      <c r="F362" s="9"/>
      <c r="G362" s="13">
        <v>150</v>
      </c>
      <c r="H362" s="14"/>
      <c r="I362" s="32">
        <v>100</v>
      </c>
      <c r="J362" s="13"/>
      <c r="K362" s="13">
        <v>150</v>
      </c>
    </row>
    <row r="363" spans="1:11" ht="15.75" x14ac:dyDescent="0.25">
      <c r="A363" s="9"/>
      <c r="C363" s="9" t="s">
        <v>306</v>
      </c>
      <c r="E363" s="9"/>
      <c r="F363" s="9"/>
      <c r="G363" s="13">
        <v>200</v>
      </c>
      <c r="H363" s="14"/>
      <c r="I363" s="14">
        <v>100</v>
      </c>
      <c r="J363" s="13"/>
      <c r="K363" s="13">
        <v>200</v>
      </c>
    </row>
    <row r="364" spans="1:11" ht="15.75" x14ac:dyDescent="0.25">
      <c r="A364" s="9"/>
      <c r="C364" s="9" t="s">
        <v>307</v>
      </c>
      <c r="E364" s="9"/>
      <c r="F364" s="9"/>
      <c r="G364" s="13">
        <v>4000</v>
      </c>
      <c r="H364" s="14"/>
      <c r="I364" s="14">
        <v>1900</v>
      </c>
      <c r="J364" s="13"/>
      <c r="K364" s="13">
        <v>3000</v>
      </c>
    </row>
    <row r="365" spans="1:11" ht="15.75" x14ac:dyDescent="0.25">
      <c r="A365" s="9"/>
      <c r="C365" s="9" t="s">
        <v>308</v>
      </c>
      <c r="E365" s="9"/>
      <c r="F365" s="9"/>
      <c r="G365" s="13">
        <v>3250</v>
      </c>
      <c r="H365" s="14"/>
      <c r="I365" s="14">
        <v>2780</v>
      </c>
      <c r="J365" s="13"/>
      <c r="K365" s="13">
        <v>3250</v>
      </c>
    </row>
    <row r="366" spans="1:11" ht="15.75" x14ac:dyDescent="0.25">
      <c r="A366" s="9"/>
      <c r="C366" s="9" t="s">
        <v>309</v>
      </c>
      <c r="E366" s="9"/>
      <c r="F366" s="9"/>
      <c r="G366" s="13">
        <v>200</v>
      </c>
      <c r="H366" s="14"/>
      <c r="I366" s="14">
        <v>0</v>
      </c>
      <c r="J366" s="13"/>
      <c r="K366" s="13">
        <v>200</v>
      </c>
    </row>
    <row r="367" spans="1:11" ht="16.5" thickBot="1" x14ac:dyDescent="0.3">
      <c r="A367" s="9"/>
      <c r="C367" s="9" t="s">
        <v>310</v>
      </c>
      <c r="E367" s="9"/>
      <c r="F367" s="9"/>
      <c r="G367" s="13">
        <v>41800</v>
      </c>
      <c r="H367" s="14"/>
      <c r="I367" s="32">
        <v>31580</v>
      </c>
      <c r="J367" s="13"/>
      <c r="K367" s="13">
        <v>41800</v>
      </c>
    </row>
    <row r="368" spans="1:11" ht="17.25" thickTop="1" thickBot="1" x14ac:dyDescent="0.3">
      <c r="A368" s="46" t="s">
        <v>311</v>
      </c>
      <c r="C368" s="46"/>
      <c r="E368" s="46"/>
      <c r="F368" s="46"/>
      <c r="G368" s="45">
        <f>SUM(G327:G367)</f>
        <v>288950</v>
      </c>
      <c r="H368" s="24"/>
      <c r="I368" s="45">
        <f>SUM(I327:I367)</f>
        <v>244730</v>
      </c>
      <c r="J368" s="28"/>
      <c r="K368" s="45">
        <f>SUM(K327:K367)</f>
        <v>313222</v>
      </c>
    </row>
    <row r="369" spans="1:11" ht="16.5" thickTop="1" x14ac:dyDescent="0.25">
      <c r="A369" s="46"/>
      <c r="C369" s="46"/>
      <c r="E369" s="46"/>
      <c r="F369" s="46"/>
      <c r="G369" s="28"/>
      <c r="H369" s="24"/>
      <c r="I369" s="28"/>
      <c r="J369" s="28"/>
      <c r="K369" s="28"/>
    </row>
    <row r="370" spans="1:11" ht="15.75" x14ac:dyDescent="0.25">
      <c r="B370" s="9" t="s">
        <v>312</v>
      </c>
      <c r="C370" s="9"/>
      <c r="E370" s="9"/>
      <c r="F370" s="9"/>
      <c r="G370" s="13"/>
      <c r="H370" s="14"/>
      <c r="I370" s="14"/>
      <c r="J370" s="13"/>
      <c r="K370" s="13"/>
    </row>
    <row r="371" spans="1:11" ht="15.75" x14ac:dyDescent="0.25">
      <c r="A371" s="9"/>
      <c r="C371" s="15" t="s">
        <v>313</v>
      </c>
      <c r="E371" s="9"/>
      <c r="F371" s="9"/>
      <c r="G371" s="16">
        <v>100000</v>
      </c>
      <c r="H371" s="14"/>
      <c r="I371" s="16">
        <v>100000</v>
      </c>
      <c r="J371" s="13"/>
      <c r="K371" s="16">
        <v>105000</v>
      </c>
    </row>
    <row r="372" spans="1:11" ht="15.75" x14ac:dyDescent="0.25">
      <c r="A372" s="9"/>
      <c r="C372" s="15" t="s">
        <v>314</v>
      </c>
      <c r="E372" s="9"/>
      <c r="F372" s="9"/>
      <c r="G372" s="16">
        <v>17400</v>
      </c>
      <c r="H372" s="14"/>
      <c r="I372" s="16">
        <v>17343</v>
      </c>
      <c r="J372" s="13"/>
      <c r="K372" s="16">
        <v>18000</v>
      </c>
    </row>
    <row r="373" spans="1:11" ht="15.75" x14ac:dyDescent="0.25">
      <c r="A373" s="9"/>
      <c r="C373" s="15" t="s">
        <v>315</v>
      </c>
      <c r="E373" s="9"/>
      <c r="F373" s="9"/>
      <c r="G373" s="18">
        <v>21000</v>
      </c>
      <c r="H373" s="14"/>
      <c r="I373" s="18">
        <v>20314</v>
      </c>
      <c r="J373" s="13"/>
      <c r="K373" s="18">
        <v>24000</v>
      </c>
    </row>
    <row r="374" spans="1:11" ht="15.75" x14ac:dyDescent="0.25">
      <c r="A374" s="23" t="s">
        <v>316</v>
      </c>
      <c r="C374" s="23"/>
      <c r="E374" s="23"/>
      <c r="F374" s="23"/>
      <c r="G374" s="16">
        <f>SUM(G371:G373)</f>
        <v>138400</v>
      </c>
      <c r="H374" s="24"/>
      <c r="I374" s="16">
        <f>ROUND(SUM(I370:I373),5)</f>
        <v>137657</v>
      </c>
      <c r="J374" s="24"/>
      <c r="K374" s="16">
        <f>SUM(K371:K373)</f>
        <v>147000</v>
      </c>
    </row>
    <row r="375" spans="1:11" ht="7.5" customHeight="1" x14ac:dyDescent="0.25">
      <c r="A375" s="23"/>
      <c r="C375" s="23"/>
      <c r="E375" s="23"/>
      <c r="F375" s="23"/>
      <c r="G375" s="16"/>
      <c r="H375" s="24"/>
      <c r="I375" s="16"/>
      <c r="J375" s="24"/>
      <c r="K375" s="16"/>
    </row>
    <row r="376" spans="1:11" ht="15.75" x14ac:dyDescent="0.25">
      <c r="A376" s="9"/>
      <c r="B376" s="9" t="s">
        <v>317</v>
      </c>
      <c r="C376" s="9"/>
      <c r="E376" s="9"/>
      <c r="F376" s="9"/>
      <c r="G376" s="13"/>
      <c r="H376" s="14"/>
      <c r="I376" s="14"/>
      <c r="J376" s="13"/>
      <c r="K376" s="13"/>
    </row>
    <row r="377" spans="1:11" ht="15.75" x14ac:dyDescent="0.25">
      <c r="A377" s="9"/>
      <c r="C377" s="15" t="s">
        <v>318</v>
      </c>
      <c r="E377" s="9"/>
      <c r="F377" s="9"/>
      <c r="G377" s="18">
        <v>36273</v>
      </c>
      <c r="H377" s="14"/>
      <c r="I377" s="18">
        <v>36873</v>
      </c>
      <c r="J377" s="13"/>
      <c r="K377" s="18">
        <v>32173</v>
      </c>
    </row>
    <row r="378" spans="1:11" ht="15.75" x14ac:dyDescent="0.25">
      <c r="A378" s="23" t="s">
        <v>319</v>
      </c>
      <c r="C378" s="23"/>
      <c r="E378" s="23"/>
      <c r="F378" s="23"/>
      <c r="G378" s="16">
        <f>G377</f>
        <v>36273</v>
      </c>
      <c r="H378" s="24"/>
      <c r="I378" s="16">
        <f>ROUND(SUM(I376:I377),5)</f>
        <v>36873</v>
      </c>
      <c r="J378" s="24"/>
      <c r="K378" s="16">
        <f>K377</f>
        <v>32173</v>
      </c>
    </row>
    <row r="379" spans="1:11" ht="9.75" customHeight="1" x14ac:dyDescent="0.25">
      <c r="A379" s="23"/>
      <c r="C379" s="23"/>
      <c r="E379" s="23"/>
      <c r="F379" s="23"/>
      <c r="G379" s="16"/>
      <c r="H379" s="24"/>
      <c r="I379" s="16"/>
      <c r="J379" s="24"/>
      <c r="K379" s="16"/>
    </row>
    <row r="380" spans="1:11" ht="15.75" x14ac:dyDescent="0.25">
      <c r="A380" s="9"/>
      <c r="B380" s="9" t="s">
        <v>320</v>
      </c>
      <c r="C380" s="9"/>
      <c r="E380" s="9"/>
      <c r="F380" s="9"/>
      <c r="G380" s="13"/>
      <c r="H380" s="14"/>
      <c r="I380" s="14"/>
      <c r="J380" s="13"/>
      <c r="K380" s="13"/>
    </row>
    <row r="381" spans="1:11" ht="15.75" x14ac:dyDescent="0.25">
      <c r="A381" s="9"/>
      <c r="C381" s="9" t="s">
        <v>321</v>
      </c>
      <c r="E381" s="9"/>
      <c r="F381" s="9"/>
      <c r="G381" s="19">
        <v>600</v>
      </c>
      <c r="H381" s="14"/>
      <c r="I381" s="21">
        <v>503</v>
      </c>
      <c r="J381" s="20"/>
      <c r="K381" s="19">
        <v>600</v>
      </c>
    </row>
    <row r="382" spans="1:11" ht="15.75" x14ac:dyDescent="0.25">
      <c r="A382" s="23" t="s">
        <v>322</v>
      </c>
      <c r="C382" s="23"/>
      <c r="E382" s="23"/>
      <c r="F382" s="23"/>
      <c r="G382" s="24">
        <f>ROUND(SUM(G380:G381),5)</f>
        <v>600</v>
      </c>
      <c r="H382" s="24"/>
      <c r="I382" s="24">
        <f>ROUND(SUM(I380:I381),5)</f>
        <v>503</v>
      </c>
      <c r="J382" s="24"/>
      <c r="K382" s="24">
        <f>K381</f>
        <v>600</v>
      </c>
    </row>
    <row r="383" spans="1:11" ht="15.75" x14ac:dyDescent="0.25">
      <c r="A383" s="23"/>
      <c r="C383" s="23"/>
      <c r="E383" s="23"/>
      <c r="F383" s="23"/>
      <c r="G383" s="24"/>
      <c r="H383" s="24"/>
      <c r="I383" s="24"/>
      <c r="J383" s="24"/>
      <c r="K383" s="24"/>
    </row>
    <row r="384" spans="1:11" ht="16.5" thickBot="1" x14ac:dyDescent="0.3">
      <c r="A384" s="9"/>
      <c r="B384" s="23"/>
      <c r="C384" s="23"/>
      <c r="E384" s="23"/>
      <c r="F384" s="47"/>
      <c r="G384" s="13"/>
      <c r="H384" s="24"/>
      <c r="I384" s="24"/>
      <c r="J384" s="48"/>
      <c r="K384" s="13"/>
    </row>
    <row r="385" spans="1:11" ht="17.25" thickTop="1" thickBot="1" x14ac:dyDescent="0.3">
      <c r="A385" s="33" t="s">
        <v>323</v>
      </c>
      <c r="B385" s="9"/>
      <c r="C385" s="9"/>
      <c r="E385" s="9"/>
      <c r="F385" s="9"/>
      <c r="G385" s="49">
        <f>(G374+G378)</f>
        <v>174673</v>
      </c>
      <c r="H385" s="14"/>
      <c r="I385" s="49">
        <f>(I374+I378)</f>
        <v>174530</v>
      </c>
      <c r="J385" s="50"/>
      <c r="K385" s="49">
        <f>(K374+K378)</f>
        <v>179173</v>
      </c>
    </row>
    <row r="386" spans="1:11" ht="17.25" thickTop="1" thickBot="1" x14ac:dyDescent="0.3">
      <c r="A386" s="9" t="s">
        <v>324</v>
      </c>
      <c r="B386" s="9"/>
      <c r="C386" s="9"/>
      <c r="E386" s="9"/>
      <c r="F386" s="9"/>
      <c r="G386" s="51">
        <f>SUM(G229+G287+G304+G324+G368+G382)</f>
        <v>2347052</v>
      </c>
      <c r="H386" s="14"/>
      <c r="I386" s="40" t="e">
        <f>(I229+I287+I304+I324+I368+I382+#REF!)</f>
        <v>#REF!</v>
      </c>
      <c r="J386" s="41"/>
      <c r="K386" s="51">
        <f>(K229+K287+K304+K324+K368+K382)</f>
        <v>2647580</v>
      </c>
    </row>
    <row r="387" spans="1:11" ht="16.5" thickTop="1" x14ac:dyDescent="0.25">
      <c r="A387" s="6"/>
      <c r="B387" s="33"/>
      <c r="C387" s="33"/>
      <c r="E387" s="33"/>
      <c r="F387" s="33"/>
      <c r="G387" s="27">
        <f>(G385+G386)</f>
        <v>2521725</v>
      </c>
      <c r="H387" s="13"/>
      <c r="I387" s="27" t="e">
        <f>(I385+I386)</f>
        <v>#REF!</v>
      </c>
      <c r="J387" s="27"/>
      <c r="K387" s="27">
        <f>(K385+K386)</f>
        <v>2826753</v>
      </c>
    </row>
    <row r="388" spans="1:11" ht="15.75" x14ac:dyDescent="0.25">
      <c r="A388" s="63" t="s">
        <v>325</v>
      </c>
      <c r="B388" s="60"/>
      <c r="C388" s="52"/>
      <c r="D388" s="52"/>
      <c r="E388" s="52"/>
      <c r="F388" s="52"/>
      <c r="G388" s="53">
        <f>(G148-G385)</f>
        <v>9327</v>
      </c>
      <c r="H388" s="53"/>
      <c r="I388" s="53">
        <f>(I148-I385)</f>
        <v>15470</v>
      </c>
      <c r="J388" s="53"/>
      <c r="K388" s="53">
        <f>(K148-K385)</f>
        <v>4827</v>
      </c>
    </row>
    <row r="389" spans="1:11" ht="15.75" x14ac:dyDescent="0.25">
      <c r="A389" s="63" t="s">
        <v>326</v>
      </c>
      <c r="B389" s="60"/>
      <c r="C389" s="52"/>
      <c r="D389" s="52"/>
      <c r="E389" s="52"/>
      <c r="F389" s="52"/>
      <c r="G389" s="54">
        <f>(G149-G386)</f>
        <v>0.21999999973922968</v>
      </c>
      <c r="H389" s="53"/>
      <c r="I389" s="54" t="e">
        <f>(I149-I386)</f>
        <v>#REF!</v>
      </c>
      <c r="J389" s="53"/>
      <c r="K389" s="54">
        <f>(K149-K386)</f>
        <v>0</v>
      </c>
    </row>
    <row r="391" spans="1:11" ht="23.25" x14ac:dyDescent="0.35">
      <c r="A391" s="69" t="s">
        <v>351</v>
      </c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x14ac:dyDescent="0.25">
      <c r="B392" s="57" t="s">
        <v>335</v>
      </c>
      <c r="G392" s="58">
        <v>40000</v>
      </c>
      <c r="J392" s="58"/>
    </row>
    <row r="393" spans="1:11" x14ac:dyDescent="0.25">
      <c r="B393" s="57" t="s">
        <v>336</v>
      </c>
      <c r="G393" s="58">
        <v>50000</v>
      </c>
      <c r="J393" s="58"/>
    </row>
    <row r="394" spans="1:11" x14ac:dyDescent="0.25">
      <c r="B394" s="57" t="s">
        <v>354</v>
      </c>
      <c r="J394" s="58"/>
    </row>
    <row r="395" spans="1:11" x14ac:dyDescent="0.25">
      <c r="B395" s="57" t="s">
        <v>345</v>
      </c>
      <c r="J395" s="58"/>
    </row>
    <row r="396" spans="1:11" x14ac:dyDescent="0.25">
      <c r="B396" t="s">
        <v>346</v>
      </c>
      <c r="J396" s="58"/>
    </row>
  </sheetData>
  <mergeCells count="5">
    <mergeCell ref="A1:K1"/>
    <mergeCell ref="A2:K2"/>
    <mergeCell ref="A391:K391"/>
    <mergeCell ref="A3:F3"/>
    <mergeCell ref="C277:F277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2020-12-16T14:01:38Z</cp:lastPrinted>
  <dcterms:created xsi:type="dcterms:W3CDTF">2018-10-02T12:24:11Z</dcterms:created>
  <dcterms:modified xsi:type="dcterms:W3CDTF">2020-12-16T14:02:44Z</dcterms:modified>
</cp:coreProperties>
</file>